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8_{3DDE484B-8086-479D-936E-65F6F264BAA2}" xr6:coauthVersionLast="36" xr6:coauthVersionMax="36" xr10:uidLastSave="{00000000-0000-0000-0000-000000000000}"/>
  <bookViews>
    <workbookView xWindow="-120" yWindow="-120" windowWidth="29040" windowHeight="17640" activeTab="3" xr2:uid="{00000000-000D-0000-FFFF-FFFF00000000}"/>
  </bookViews>
  <sheets>
    <sheet name="Notenrechner" sheetId="8" r:id="rId1"/>
    <sheet name="Gewichtung und Rundung" sheetId="1" r:id="rId2"/>
    <sheet name="Bestehensnorm" sheetId="3" r:id="rId3"/>
    <sheet name="Art Dauer Hilfsmittel Prüfungen" sheetId="5" r:id="rId4"/>
    <sheet name="Stundentafel" sheetId="7" r:id="rId5"/>
  </sheets>
  <externalReferences>
    <externalReference r:id="rId6"/>
  </externalReferences>
  <definedNames>
    <definedName name="_xlnm.Print_Area" localSheetId="3">'Art Dauer Hilfsmittel Prüfungen'!#REF!</definedName>
    <definedName name="_xlnm.Print_Area" localSheetId="2">Bestehensnorm!#REF!</definedName>
    <definedName name="_xlnm.Print_Area" localSheetId="1">'Gewichtung und Rundung'!#REF!</definedName>
    <definedName name="_xlnm.Print_Area" localSheetId="0">Notenrechner!$A$2:$AB$29</definedName>
    <definedName name="_xlnm.Print_Area" localSheetId="4">Stundentafel!$A$1:$I$13</definedName>
    <definedName name="Notenwerte" localSheetId="0">'[1]M-Profil'!#REF!</definedName>
    <definedName name="Notenwerte">'[1]M-Profil'!#REF!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2" i="8" l="1"/>
  <c r="U12" i="8" l="1"/>
  <c r="C13" i="7" l="1"/>
  <c r="D13" i="7"/>
  <c r="E13" i="7"/>
  <c r="F13" i="7"/>
  <c r="G13" i="7"/>
  <c r="B13" i="7"/>
  <c r="Q8" i="8" l="1"/>
  <c r="S8" i="8"/>
  <c r="U8" i="8"/>
  <c r="Q10" i="8"/>
  <c r="S10" i="8"/>
  <c r="U10" i="8"/>
  <c r="Q12" i="8"/>
  <c r="S12" i="8"/>
  <c r="W12" i="8" s="1"/>
  <c r="S14" i="8"/>
  <c r="U14" i="8"/>
  <c r="W14" i="8" s="1"/>
  <c r="Z14" i="8" s="1"/>
  <c r="Q16" i="8"/>
  <c r="S16" i="8"/>
  <c r="U16" i="8"/>
  <c r="Q17" i="8"/>
  <c r="Q18" i="8"/>
  <c r="S18" i="8"/>
  <c r="U18" i="8"/>
  <c r="S20" i="8"/>
  <c r="W20" i="8" s="1"/>
  <c r="S22" i="8"/>
  <c r="W22" i="8" s="1"/>
  <c r="S24" i="8"/>
  <c r="S29" i="8"/>
  <c r="P36" i="8"/>
  <c r="Q36" i="8" s="1"/>
  <c r="P34" i="8" l="1"/>
  <c r="Q34" i="8" s="1"/>
  <c r="W8" i="8"/>
  <c r="Z8" i="8" s="1"/>
  <c r="W10" i="8"/>
  <c r="W16" i="8"/>
  <c r="W24" i="8"/>
  <c r="Z24" i="8" s="1"/>
  <c r="W18" i="8"/>
  <c r="Z18" i="8" s="1"/>
  <c r="AA12" i="8"/>
  <c r="Z12" i="8"/>
  <c r="Z10" i="8"/>
  <c r="AA10" i="8"/>
  <c r="Z16" i="8"/>
  <c r="AA16" i="8"/>
  <c r="Z22" i="8"/>
  <c r="AA22" i="8"/>
  <c r="AA20" i="8"/>
  <c r="Z20" i="8"/>
  <c r="W32" i="8"/>
  <c r="AA14" i="8"/>
  <c r="AA8" i="8"/>
  <c r="AA18" i="8" l="1"/>
  <c r="AA24" i="8"/>
  <c r="Y34" i="8"/>
  <c r="Z34" i="8" s="1"/>
  <c r="Z32" i="8"/>
  <c r="W34" i="8"/>
  <c r="W36" i="8" s="1"/>
  <c r="S38" i="8"/>
  <c r="Y36" i="8"/>
  <c r="Z36" i="8" s="1"/>
</calcChain>
</file>

<file path=xl/sharedStrings.xml><?xml version="1.0" encoding="utf-8"?>
<sst xmlns="http://schemas.openxmlformats.org/spreadsheetml/2006/main" count="220" uniqueCount="139">
  <si>
    <t>Fachnoten</t>
  </si>
  <si>
    <t>Notenbestandteile</t>
  </si>
  <si>
    <t>Deutsch</t>
  </si>
  <si>
    <t>Schriftliche Prüfung + mündliche Prüfung</t>
  </si>
  <si>
    <t>Ganze oder halbe Note</t>
  </si>
  <si>
    <t>Französisch</t>
  </si>
  <si>
    <t>Englisch</t>
  </si>
  <si>
    <t>Mathematik</t>
  </si>
  <si>
    <t>Schriftliche Prüfung</t>
  </si>
  <si>
    <t>FRW</t>
  </si>
  <si>
    <t>Rundung Note</t>
  </si>
  <si>
    <t>Gewichtung</t>
  </si>
  <si>
    <t>Rundung Fachnote</t>
  </si>
  <si>
    <t>50%</t>
  </si>
  <si>
    <t>Wiederholung</t>
  </si>
  <si>
    <t>Art und Dauer der Prüfungen und zugelassene Hilfsmittel</t>
  </si>
  <si>
    <t>Art der Prüfungen</t>
  </si>
  <si>
    <t>Dauer</t>
  </si>
  <si>
    <t>zugelassene Hilfsmittel</t>
  </si>
  <si>
    <t>schriftliche Prüfung</t>
  </si>
  <si>
    <t>120 Minuten</t>
  </si>
  <si>
    <t>Rechtschreibewörterbuch (nicht elektronisch)</t>
  </si>
  <si>
    <t>mündliche Prüfung</t>
  </si>
  <si>
    <t>Rechtschreibewörterbuch in der Vorbereitung (nicht elektronisch)</t>
  </si>
  <si>
    <t>schriftliche Prüfung + Hörverstehen*</t>
  </si>
  <si>
    <t>keine</t>
  </si>
  <si>
    <t>Wörterbuch in der Vorbereitung</t>
  </si>
  <si>
    <t>ZGB, OR, SchKG (kaufmännische Studienausgabe erlaubt), Taschenrechner (nichtdruckend, netzunabhängig, mit ausschliesslich nummerischer Anzeige und nicht kommunikationsfähig</t>
  </si>
  <si>
    <t>* Das Hörverstehen ist Teil der mündlichen Prüfung und wird aus praktischen Gründen mit den schriftlichen Prüfungen geprüft.</t>
  </si>
  <si>
    <t>Es besteht kein Anspruch auf schuleigenes Material. Für die zugelassenen Hilfsmittel sind die Absolventinnen und Absolventen selbst verantwortlich.</t>
  </si>
  <si>
    <t>15 Minuten + 15 Minuten Vorbereitung</t>
  </si>
  <si>
    <t xml:space="preserve">schriftliche Prüfung </t>
  </si>
  <si>
    <t>180 Minuten</t>
  </si>
  <si>
    <t>BM</t>
  </si>
  <si>
    <t>Prüfung</t>
  </si>
  <si>
    <t>Positionen</t>
  </si>
  <si>
    <t>Fachnote</t>
  </si>
  <si>
    <t>Gew.</t>
  </si>
  <si>
    <t>Wertung</t>
  </si>
  <si>
    <t>mündl.</t>
  </si>
  <si>
    <t>schriftl.</t>
  </si>
  <si>
    <t>Erf.</t>
  </si>
  <si>
    <t>Prf.</t>
  </si>
  <si>
    <t>Fehl-
note</t>
  </si>
  <si>
    <t>Ungen.
Note</t>
  </si>
  <si>
    <t xml:space="preserve">Durchschnitt: </t>
  </si>
  <si>
    <t xml:space="preserve">Fehlnoten: </t>
  </si>
  <si>
    <t xml:space="preserve">Anz. Ungen.: </t>
  </si>
  <si>
    <t>1. Sem.</t>
  </si>
  <si>
    <t>2. Sem.</t>
  </si>
  <si>
    <t>1. Jahr</t>
  </si>
  <si>
    <t>Geschichte und Politik</t>
  </si>
  <si>
    <t>Technik und Umwelt</t>
  </si>
  <si>
    <t>interdisziplinäres Arbeiten (IDAF)</t>
  </si>
  <si>
    <t>Grundlagenbereich</t>
  </si>
  <si>
    <t>Interdisziplinäres Arbeiten</t>
  </si>
  <si>
    <t>Es gelten sinngemäss die Promotionsvoraussetzungen nach Artikel 17 Absatz 4.</t>
  </si>
  <si>
    <t>Bestehen</t>
  </si>
  <si>
    <t>Art. 25</t>
  </si>
  <si>
    <t>Für das Bestehen der Berufsmaturitätsprüfung zählen:</t>
  </si>
  <si>
    <t>a. die Noten in den Fächern des Grundlagenbereichs;</t>
  </si>
  <si>
    <t>b. die Noten in den Fächern des Schwerpunktbereichs;</t>
  </si>
  <si>
    <t>c. die Noten in den Fächern des Ergänzungsbereichs;</t>
  </si>
  <si>
    <t>d. die Note für das interdisziplinäre Arbeiten.</t>
  </si>
  <si>
    <t>Art. 26</t>
  </si>
  <si>
    <t>Ist die Berufsmaturitätsprüfung nicht bestanden, so kann sie einmal wiederholt werden.</t>
  </si>
  <si>
    <t>Wiederholt werden jene Fächer, in denen beim ersten Versuch eine ungenügende Note erreicht wurde.</t>
  </si>
  <si>
    <t>Für die Fächer des Grundlagen- und des Schwerpunktbereichs zählt bei der Wiederholung die Prüfungsnote ohne Berücksichtigung der bisherigen Erfahrungsnote.</t>
  </si>
  <si>
    <t>Für die Fächer des Ergänzungsbereichs ist bei der Wiederholung eine Prüfung zu absolvieren. Es zählt nur die Prüfungsnote.</t>
  </si>
  <si>
    <t>Bei ungenügender Note im interdisziplinären Arbeiten gelten für die Wiederholung die folgenden Regeln:</t>
  </si>
  <si>
    <t>a. Eine ungenügende interdisziplinäre Projektarbeit ist zu überarbeiten.</t>
  </si>
  <si>
    <t>b. Ist die Erfahrungsnote ungenügend, so erfolgt eine mündliche Prüfung zum interdisziplinären Arbeiten.</t>
  </si>
  <si>
    <t>c. Eine genügende bisherige Erfahrungsnote wird berücksichtigt.</t>
  </si>
  <si>
    <t>Wird zur Vorbereitung der Wiederholung der Unterricht während mindestens zwei Semestern besucht, so zählen für die Notenberechnung nur die neuen Erfahrungsnoten.</t>
  </si>
  <si>
    <t>Über den Zeitpunkt der Wiederholung entscheidet die kantonale Behörde.</t>
  </si>
  <si>
    <t>Folgen des Nichtbestehens</t>
  </si>
  <si>
    <t>Art. 27</t>
  </si>
  <si>
    <t>Wer die Berufsmaturitätsprüfung zum Abschluss eines Bildungsganges während der beruflichen Grundbildung nicht bestanden hat, erhält das eidgenössische Fähigkeitszeugnis, sofern die Voraussetzungen für dessen Erwerb erfüllt sind.</t>
  </si>
  <si>
    <t>Die kantonale Behörde regelt Umfang und Durchführung notwendiger Ersatzprüfungen und legt die Bestimmungen für besondere Verhältnisse fest.</t>
  </si>
  <si>
    <t>Wirtschaft und Recht</t>
  </si>
  <si>
    <t xml:space="preserve">IDAF </t>
  </si>
  <si>
    <t>IDPA</t>
  </si>
  <si>
    <t>1/9</t>
  </si>
  <si>
    <t>Gewicht ung der 9 Qualifikationsbereiche</t>
  </si>
  <si>
    <t>150 Minuten</t>
  </si>
  <si>
    <t>interdisziplinäres Arbeiten (IDPA)</t>
  </si>
  <si>
    <t>Promotion</t>
  </si>
  <si>
    <t>Art. 17</t>
  </si>
  <si>
    <t>Die Promotion erfolgt, wenn:</t>
  </si>
  <si>
    <t>a. die Gesamtnote mindestens 4 beträgt;</t>
  </si>
  <si>
    <t>b. die Differenz der ungenügenden Noten zur Note 4 gesamthaft den Wert 2 nicht übersteigt; und</t>
  </si>
  <si>
    <t>c. nicht mehr als zwei Noten unter 4 erteilt wurden.</t>
  </si>
  <si>
    <t>Wer die Promotionsvoraussetzungen nicht erfüllt, wird:</t>
  </si>
  <si>
    <t>a. im Falle des Berufsmaturitätsunterrichts während der beruflichen Grundbildung einmal provisorisch promoviert; beim zweiten Mal wird er oder sie vom Berufsmaturitätsunterricht ausgeschlossen;</t>
  </si>
  <si>
    <t>Die Wiederholung des Unterrichtsjahres ist höchstens einmal möglich.</t>
  </si>
  <si>
    <t>Fächer (Lektionen pro Woche)</t>
  </si>
  <si>
    <t>Lektionen pro Fach</t>
  </si>
  <si>
    <t>Davon für IDAF</t>
  </si>
  <si>
    <t>Wochenlektionen pro Semester</t>
  </si>
  <si>
    <t>Lektionen pro Lernbereich</t>
  </si>
  <si>
    <t>Erste Landessprache Deutsch</t>
  </si>
  <si>
    <t>Zweite Landessprache Französisch</t>
  </si>
  <si>
    <t>Dritte Sprache Englisch</t>
  </si>
  <si>
    <t>Finanz- und Rechnungswesen</t>
  </si>
  <si>
    <t>IDAF integriert in die Fachbereiche</t>
  </si>
  <si>
    <t xml:space="preserve">Total </t>
  </si>
  <si>
    <t>Semester 1</t>
  </si>
  <si>
    <t>Semester 2</t>
  </si>
  <si>
    <t>Schwerpunkt-bereich</t>
  </si>
  <si>
    <t>Ergänzungs-bereich</t>
  </si>
  <si>
    <t>Inerdisziplinäres Arbeiten</t>
  </si>
  <si>
    <t>BMS2</t>
  </si>
  <si>
    <t>ERFA-Note = Mittelwert aller Semesternoten</t>
  </si>
  <si>
    <t>Eidgenössische Berufsmaturitätsverordnung, BMV, Stand 01.06.2015</t>
  </si>
  <si>
    <t>90 Minuten</t>
  </si>
  <si>
    <t>gemäss Angaben Branche</t>
  </si>
  <si>
    <t>60 Minuten</t>
  </si>
  <si>
    <t>2. Jahr</t>
  </si>
  <si>
    <t>3. Sem.</t>
  </si>
  <si>
    <t>4. Sem.</t>
  </si>
  <si>
    <t xml:space="preserve"> </t>
  </si>
  <si>
    <t>Semester 3</t>
  </si>
  <si>
    <t>Semester 4</t>
  </si>
  <si>
    <t>gem. offizieller Skala umgerechnetes Resultat aus FCE-Prüfung</t>
  </si>
  <si>
    <t>Die Gesamtnote der Berufsmaturitätsprüfung ist das auf eine Dezimalstelle gerundete Mittel der Fachnoten aller Fächer des Grundlagen-, Schwerpunkt- und Ergänzungsbereichs sowie der Note für das interdisziplinäre Arbeiten.</t>
  </si>
  <si>
    <t>Qualifikationsbereiche (9)</t>
  </si>
  <si>
    <t>WuR</t>
  </si>
  <si>
    <r>
      <rPr>
        <vertAlign val="superscript"/>
        <sz val="10"/>
        <color indexed="8"/>
        <rFont val="Arial"/>
        <family val="2"/>
      </rPr>
      <t>2</t>
    </r>
    <r>
      <rPr>
        <sz val="10"/>
        <color indexed="8"/>
        <rFont val="Arial"/>
        <family val="2"/>
      </rPr>
      <t>Die Position "Prüfung" ist die gemäss Rubrik "Fremdsprachendiplome" umgerechnete Note aus dem FCE-Diplom</t>
    </r>
  </si>
  <si>
    <r>
      <t>Englisch</t>
    </r>
    <r>
      <rPr>
        <b/>
        <vertAlign val="superscript"/>
        <sz val="10"/>
        <rFont val="Arial"/>
        <family val="2"/>
      </rPr>
      <t>2</t>
    </r>
  </si>
  <si>
    <r>
      <t>Französisch</t>
    </r>
    <r>
      <rPr>
        <b/>
        <vertAlign val="superscript"/>
        <sz val="10"/>
        <rFont val="Arial"/>
        <family val="2"/>
      </rPr>
      <t>1</t>
    </r>
  </si>
  <si>
    <t xml:space="preserve">FRW             </t>
  </si>
  <si>
    <t xml:space="preserve">Wirtschaft                                                                                und Recht            </t>
  </si>
  <si>
    <t xml:space="preserve">Berufspraxis          </t>
  </si>
  <si>
    <t>ZGB, OR, SchKG (kaufmännische Studienausgabe erlaubt, mit unbeschrifteten Reitern, ohne Anmerkungen und Markierungen), Taschenrechner (nichtdruckend, netzunabhängig, mit ausschliesslich nummerischer Anzeige und nicht kommunikationsfähig</t>
  </si>
  <si>
    <r>
      <t xml:space="preserve">b. im Falle des Berufsmaturitätsunterrichts nach der beruflichen Grundbildung vom Berufsmaturitätsunterricht ausgeschlossen. </t>
    </r>
    <r>
      <rPr>
        <sz val="12"/>
        <color rgb="FFFF0000"/>
        <rFont val="Calibri"/>
        <family val="2"/>
        <scheme val="minor"/>
      </rPr>
      <t>[Die Aufnahme in das erste Semester der BM2 erfolgt provisorisch.]</t>
    </r>
  </si>
  <si>
    <t>gemäss Angaben der prüfenden Organisation</t>
  </si>
  <si>
    <r>
      <rPr>
        <vertAlign val="superscript"/>
        <sz val="10"/>
        <color indexed="8"/>
        <rFont val="Arial"/>
        <family val="2"/>
      </rPr>
      <t>1</t>
    </r>
    <r>
      <rPr>
        <sz val="10"/>
        <color indexed="8"/>
        <rFont val="Arial"/>
        <family val="2"/>
      </rPr>
      <t xml:space="preserve">Ein anerkanntes Fremdsprachendiplom auf Stufe B2 oder höher kann die Prüfung ersetzen. </t>
    </r>
  </si>
  <si>
    <t>Stand: 05.10.2021/af/ohne Gewähr</t>
  </si>
  <si>
    <t>Notenrechner bm2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</si>
</sst>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;\-0.0;&quot;&quot;"/>
    <numFmt numFmtId="166" formatCode="0;\-0;&quot;&quot;"/>
  </numFmts>
  <fonts count="34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8"/>
      <color theme="0"/>
      <name val="Arial"/>
      <family val="2"/>
    </font>
    <font>
      <b/>
      <sz val="10"/>
      <color theme="0"/>
      <name val="Arial"/>
      <family val="2"/>
    </font>
    <font>
      <b/>
      <sz val="10"/>
      <color indexed="8"/>
      <name val="Arial"/>
      <family val="2"/>
    </font>
    <font>
      <sz val="12"/>
      <color indexed="8"/>
      <name val="Arial"/>
      <family val="2"/>
    </font>
    <font>
      <sz val="8"/>
      <color indexed="8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sz val="16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16"/>
      <name val="Calibri"/>
      <family val="2"/>
      <scheme val="minor"/>
    </font>
    <font>
      <b/>
      <sz val="10"/>
      <name val="Frutiger LT 45 Light"/>
    </font>
    <font>
      <b/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vertAlign val="superscript"/>
      <sz val="10"/>
      <color indexed="8"/>
      <name val="Arial"/>
      <family val="2"/>
    </font>
    <font>
      <b/>
      <vertAlign val="superscript"/>
      <sz val="10"/>
      <name val="Arial"/>
      <family val="2"/>
    </font>
    <font>
      <sz val="12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D7D7D7"/>
        <bgColor indexed="64"/>
      </patternFill>
    </fill>
    <fill>
      <patternFill patternType="solid">
        <fgColor rgb="FFBEBEBE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 style="thick">
        <color theme="0" tint="-0.24994659260841701"/>
      </bottom>
      <diagonal/>
    </border>
    <border>
      <left/>
      <right/>
      <top style="thick">
        <color theme="0" tint="-0.24994659260841701"/>
      </top>
      <bottom style="thick">
        <color theme="0" tint="-0.24994659260841701"/>
      </bottom>
      <diagonal/>
    </border>
    <border>
      <left/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9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5" xfId="0" applyFont="1" applyBorder="1"/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3" borderId="0" xfId="0" applyFont="1" applyFill="1" applyAlignment="1">
      <alignment vertical="center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4" fillId="6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 textRotation="90"/>
    </xf>
    <xf numFmtId="0" fontId="5" fillId="5" borderId="0" xfId="0" applyFont="1" applyFill="1" applyAlignment="1">
      <alignment horizontal="center" vertical="center"/>
    </xf>
    <xf numFmtId="0" fontId="9" fillId="3" borderId="0" xfId="0" applyFont="1" applyFill="1" applyAlignment="1">
      <alignment vertical="center" textRotation="90"/>
    </xf>
    <xf numFmtId="0" fontId="9" fillId="3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5" fillId="5" borderId="0" xfId="0" applyFont="1" applyFill="1" applyAlignment="1">
      <alignment vertical="center"/>
    </xf>
    <xf numFmtId="0" fontId="8" fillId="3" borderId="0" xfId="0" applyFont="1" applyFill="1" applyAlignment="1">
      <alignment horizontal="right" vertical="center"/>
    </xf>
    <xf numFmtId="0" fontId="12" fillId="0" borderId="0" xfId="0" applyFont="1" applyAlignment="1">
      <alignment horizontal="right" vertical="center" textRotation="90"/>
    </xf>
    <xf numFmtId="0" fontId="5" fillId="3" borderId="0" xfId="0" applyFont="1" applyFill="1" applyAlignment="1">
      <alignment horizontal="right" vertical="center"/>
    </xf>
    <xf numFmtId="0" fontId="12" fillId="3" borderId="0" xfId="0" applyFont="1" applyFill="1" applyAlignment="1">
      <alignment horizontal="right" vertical="center"/>
    </xf>
    <xf numFmtId="0" fontId="5" fillId="3" borderId="0" xfId="0" applyFont="1" applyFill="1" applyAlignment="1">
      <alignment horizontal="center" vertical="center"/>
    </xf>
    <xf numFmtId="166" fontId="4" fillId="5" borderId="0" xfId="0" applyNumberFormat="1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5" borderId="0" xfId="0" applyFont="1" applyFill="1" applyAlignment="1">
      <alignment vertical="center"/>
    </xf>
    <xf numFmtId="0" fontId="9" fillId="5" borderId="0" xfId="0" applyFont="1" applyFill="1" applyAlignment="1">
      <alignment vertical="center"/>
    </xf>
    <xf numFmtId="0" fontId="8" fillId="5" borderId="0" xfId="0" applyFont="1" applyFill="1" applyAlignment="1">
      <alignment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0" xfId="0" applyFont="1"/>
    <xf numFmtId="0" fontId="5" fillId="9" borderId="0" xfId="0" applyFont="1" applyFill="1" applyAlignment="1">
      <alignment vertical="center"/>
    </xf>
    <xf numFmtId="0" fontId="5" fillId="10" borderId="0" xfId="0" applyFont="1" applyFill="1" applyAlignment="1">
      <alignment vertical="center"/>
    </xf>
    <xf numFmtId="0" fontId="4" fillId="10" borderId="0" xfId="0" applyFont="1" applyFill="1" applyAlignment="1">
      <alignment vertical="center"/>
    </xf>
    <xf numFmtId="0" fontId="9" fillId="10" borderId="0" xfId="0" applyFont="1" applyFill="1" applyAlignment="1">
      <alignment vertical="center" textRotation="90"/>
    </xf>
    <xf numFmtId="0" fontId="10" fillId="10" borderId="0" xfId="0" quotePrefix="1" applyFont="1" applyFill="1" applyAlignment="1">
      <alignment horizontal="center" vertical="center"/>
    </xf>
    <xf numFmtId="0" fontId="12" fillId="10" borderId="0" xfId="0" applyFont="1" applyFill="1" applyAlignment="1">
      <alignment vertical="center"/>
    </xf>
    <xf numFmtId="0" fontId="11" fillId="11" borderId="0" xfId="0" applyFont="1" applyFill="1" applyAlignment="1">
      <alignment horizontal="center" vertical="center"/>
    </xf>
    <xf numFmtId="0" fontId="16" fillId="11" borderId="0" xfId="0" applyFont="1" applyFill="1" applyAlignment="1">
      <alignment horizontal="center" vertical="center" textRotation="90"/>
    </xf>
    <xf numFmtId="0" fontId="9" fillId="10" borderId="0" xfId="0" applyFont="1" applyFill="1" applyAlignment="1">
      <alignment horizontal="center" vertical="center"/>
    </xf>
    <xf numFmtId="0" fontId="9" fillId="10" borderId="0" xfId="0" applyFont="1" applyFill="1" applyAlignment="1">
      <alignment horizontal="right" vertical="center" textRotation="90"/>
    </xf>
    <xf numFmtId="0" fontId="12" fillId="10" borderId="0" xfId="0" applyFont="1" applyFill="1" applyAlignment="1">
      <alignment horizontal="center" vertical="center"/>
    </xf>
    <xf numFmtId="0" fontId="18" fillId="10" borderId="0" xfId="0" applyFont="1" applyFill="1" applyAlignment="1">
      <alignment vertical="center"/>
    </xf>
    <xf numFmtId="0" fontId="11" fillId="10" borderId="0" xfId="0" applyFont="1" applyFill="1" applyAlignment="1">
      <alignment horizontal="center" vertical="center"/>
    </xf>
    <xf numFmtId="0" fontId="9" fillId="0" borderId="16" xfId="0" applyFont="1" applyBorder="1" applyAlignment="1" applyProtection="1">
      <alignment horizontal="center" vertical="center"/>
      <protection locked="0"/>
    </xf>
    <xf numFmtId="0" fontId="20" fillId="0" borderId="0" xfId="0" applyFont="1"/>
    <xf numFmtId="164" fontId="4" fillId="5" borderId="0" xfId="0" applyNumberFormat="1" applyFont="1" applyFill="1" applyAlignment="1">
      <alignment horizontal="center" vertical="center"/>
    </xf>
    <xf numFmtId="165" fontId="5" fillId="5" borderId="0" xfId="0" applyNumberFormat="1" applyFont="1" applyFill="1" applyAlignment="1">
      <alignment horizontal="center" vertical="center"/>
    </xf>
    <xf numFmtId="166" fontId="5" fillId="5" borderId="0" xfId="0" applyNumberFormat="1" applyFont="1" applyFill="1" applyAlignment="1">
      <alignment horizontal="center" vertical="center"/>
    </xf>
    <xf numFmtId="164" fontId="4" fillId="5" borderId="0" xfId="1" quotePrefix="1" applyNumberFormat="1" applyFont="1" applyFill="1" applyBorder="1" applyAlignment="1" applyProtection="1">
      <alignment horizontal="center" vertical="center"/>
    </xf>
    <xf numFmtId="164" fontId="4" fillId="5" borderId="0" xfId="1" applyNumberFormat="1" applyFont="1" applyFill="1" applyBorder="1" applyAlignment="1" applyProtection="1">
      <alignment horizontal="center" vertical="center"/>
    </xf>
    <xf numFmtId="0" fontId="18" fillId="11" borderId="0" xfId="0" applyFont="1" applyFill="1" applyAlignment="1">
      <alignment horizontal="center" vertical="center"/>
    </xf>
    <xf numFmtId="0" fontId="6" fillId="11" borderId="0" xfId="0" applyFont="1" applyFill="1" applyAlignment="1">
      <alignment vertical="center"/>
    </xf>
    <xf numFmtId="0" fontId="6" fillId="11" borderId="0" xfId="0" applyFont="1" applyFill="1" applyAlignment="1">
      <alignment horizontal="center" vertical="center"/>
    </xf>
    <xf numFmtId="0" fontId="17" fillId="11" borderId="0" xfId="0" applyFont="1" applyFill="1" applyAlignment="1">
      <alignment vertical="center"/>
    </xf>
    <xf numFmtId="0" fontId="22" fillId="0" borderId="21" xfId="0" applyFont="1" applyBorder="1" applyAlignment="1">
      <alignment vertical="center" wrapText="1"/>
    </xf>
    <xf numFmtId="0" fontId="22" fillId="0" borderId="24" xfId="0" applyFont="1" applyBorder="1" applyAlignment="1">
      <alignment vertical="center" wrapText="1"/>
    </xf>
    <xf numFmtId="0" fontId="22" fillId="0" borderId="25" xfId="0" applyFont="1" applyBorder="1" applyAlignment="1">
      <alignment vertical="center" wrapText="1"/>
    </xf>
    <xf numFmtId="0" fontId="23" fillId="0" borderId="0" xfId="0" applyFont="1" applyAlignment="1">
      <alignment horizontal="left" vertical="center"/>
    </xf>
    <xf numFmtId="0" fontId="23" fillId="8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1" fillId="8" borderId="1" xfId="0" applyFont="1" applyFill="1" applyBorder="1" applyAlignment="1">
      <alignment horizontal="left" vertical="center" wrapText="1"/>
    </xf>
    <xf numFmtId="9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textRotation="90" wrapText="1"/>
    </xf>
    <xf numFmtId="0" fontId="1" fillId="8" borderId="1" xfId="0" applyFont="1" applyFill="1" applyBorder="1" applyAlignment="1">
      <alignment horizontal="left" vertical="center"/>
    </xf>
    <xf numFmtId="9" fontId="1" fillId="8" borderId="1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 wrapText="1"/>
    </xf>
    <xf numFmtId="49" fontId="1" fillId="8" borderId="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right" vertical="center" wrapText="1"/>
    </xf>
    <xf numFmtId="0" fontId="14" fillId="0" borderId="0" xfId="0" applyFont="1" applyAlignment="1">
      <alignment vertical="top" wrapText="1"/>
    </xf>
    <xf numFmtId="0" fontId="15" fillId="0" borderId="0" xfId="0" applyFont="1" applyAlignment="1">
      <alignment vertical="top" wrapText="1"/>
    </xf>
    <xf numFmtId="0" fontId="23" fillId="8" borderId="7" xfId="0" applyFont="1" applyFill="1" applyBorder="1" applyAlignment="1">
      <alignment horizontal="center" vertical="center"/>
    </xf>
    <xf numFmtId="0" fontId="23" fillId="8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9" fontId="2" fillId="0" borderId="8" xfId="0" applyNumberFormat="1" applyFont="1" applyBorder="1" applyAlignment="1">
      <alignment horizontal="left" vertical="center" wrapText="1"/>
    </xf>
    <xf numFmtId="0" fontId="2" fillId="8" borderId="9" xfId="0" applyFont="1" applyFill="1" applyBorder="1" applyAlignment="1">
      <alignment horizontal="left" vertical="center" wrapText="1"/>
    </xf>
    <xf numFmtId="0" fontId="2" fillId="8" borderId="7" xfId="0" applyFont="1" applyFill="1" applyBorder="1" applyAlignment="1">
      <alignment horizontal="left" vertical="center" wrapText="1"/>
    </xf>
    <xf numFmtId="9" fontId="2" fillId="8" borderId="8" xfId="0" applyNumberFormat="1" applyFont="1" applyFill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22" fillId="0" borderId="0" xfId="0" applyFont="1"/>
    <xf numFmtId="0" fontId="21" fillId="13" borderId="21" xfId="0" applyFont="1" applyFill="1" applyBorder="1" applyAlignment="1">
      <alignment vertical="center" wrapText="1"/>
    </xf>
    <xf numFmtId="0" fontId="21" fillId="13" borderId="37" xfId="0" applyFont="1" applyFill="1" applyBorder="1" applyAlignment="1">
      <alignment vertical="center" wrapText="1"/>
    </xf>
    <xf numFmtId="0" fontId="21" fillId="7" borderId="21" xfId="0" applyFont="1" applyFill="1" applyBorder="1" applyAlignment="1">
      <alignment vertical="center" wrapText="1"/>
    </xf>
    <xf numFmtId="0" fontId="21" fillId="7" borderId="37" xfId="0" applyFont="1" applyFill="1" applyBorder="1" applyAlignment="1">
      <alignment vertical="center" wrapText="1"/>
    </xf>
    <xf numFmtId="0" fontId="21" fillId="7" borderId="22" xfId="0" applyFont="1" applyFill="1" applyBorder="1" applyAlignment="1">
      <alignment vertical="center" wrapText="1"/>
    </xf>
    <xf numFmtId="0" fontId="21" fillId="8" borderId="1" xfId="0" applyFont="1" applyFill="1" applyBorder="1" applyAlignment="1">
      <alignment vertical="center" wrapText="1"/>
    </xf>
    <xf numFmtId="0" fontId="21" fillId="8" borderId="4" xfId="0" applyFont="1" applyFill="1" applyBorder="1" applyAlignment="1">
      <alignment vertical="center" wrapText="1"/>
    </xf>
    <xf numFmtId="0" fontId="21" fillId="8" borderId="36" xfId="0" applyFont="1" applyFill="1" applyBorder="1" applyAlignment="1">
      <alignment vertical="center" wrapText="1"/>
    </xf>
    <xf numFmtId="0" fontId="21" fillId="8" borderId="22" xfId="0" applyFont="1" applyFill="1" applyBorder="1" applyAlignment="1">
      <alignment vertical="center" wrapText="1"/>
    </xf>
    <xf numFmtId="0" fontId="21" fillId="8" borderId="35" xfId="0" applyFont="1" applyFill="1" applyBorder="1" applyAlignment="1">
      <alignment vertical="center" wrapText="1"/>
    </xf>
    <xf numFmtId="0" fontId="21" fillId="8" borderId="34" xfId="0" applyFont="1" applyFill="1" applyBorder="1" applyAlignment="1">
      <alignment vertical="center" wrapText="1"/>
    </xf>
    <xf numFmtId="0" fontId="21" fillId="12" borderId="20" xfId="0" applyFont="1" applyFill="1" applyBorder="1" applyAlignment="1">
      <alignment vertical="center" wrapText="1"/>
    </xf>
    <xf numFmtId="0" fontId="21" fillId="12" borderId="21" xfId="0" applyFont="1" applyFill="1" applyBorder="1" applyAlignment="1">
      <alignment vertical="center" wrapText="1"/>
    </xf>
    <xf numFmtId="0" fontId="21" fillId="12" borderId="37" xfId="0" applyFont="1" applyFill="1" applyBorder="1" applyAlignment="1">
      <alignment vertical="center" wrapText="1"/>
    </xf>
    <xf numFmtId="0" fontId="21" fillId="12" borderId="22" xfId="0" applyFont="1" applyFill="1" applyBorder="1" applyAlignment="1">
      <alignment vertical="center" wrapText="1"/>
    </xf>
    <xf numFmtId="0" fontId="28" fillId="13" borderId="20" xfId="0" applyFont="1" applyFill="1" applyBorder="1" applyAlignment="1">
      <alignment vertical="center" wrapText="1"/>
    </xf>
    <xf numFmtId="0" fontId="28" fillId="7" borderId="20" xfId="0" applyFont="1" applyFill="1" applyBorder="1" applyAlignment="1">
      <alignment vertical="center" wrapText="1"/>
    </xf>
    <xf numFmtId="0" fontId="28" fillId="8" borderId="23" xfId="0" applyFont="1" applyFill="1" applyBorder="1" applyAlignment="1">
      <alignment vertical="center" wrapText="1"/>
    </xf>
    <xf numFmtId="0" fontId="18" fillId="0" borderId="0" xfId="0" applyFont="1" applyAlignment="1">
      <alignment horizontal="right" vertical="center"/>
    </xf>
    <xf numFmtId="0" fontId="12" fillId="7" borderId="0" xfId="0" applyFont="1" applyFill="1" applyAlignment="1">
      <alignment horizontal="center" vertical="center" wrapText="1"/>
    </xf>
    <xf numFmtId="0" fontId="9" fillId="0" borderId="17" xfId="0" applyFont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0" fontId="18" fillId="10" borderId="0" xfId="0" applyFont="1" applyFill="1" applyAlignment="1">
      <alignment horizontal="center" vertical="center"/>
    </xf>
    <xf numFmtId="0" fontId="17" fillId="11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8" fillId="11" borderId="0" xfId="0" applyFont="1" applyFill="1" applyAlignment="1">
      <alignment horizontal="center" vertical="center"/>
    </xf>
    <xf numFmtId="0" fontId="17" fillId="11" borderId="0" xfId="0" applyFont="1" applyFill="1" applyAlignment="1">
      <alignment vertical="center" wrapText="1"/>
    </xf>
    <xf numFmtId="0" fontId="19" fillId="11" borderId="0" xfId="0" applyFont="1" applyFill="1" applyAlignment="1">
      <alignment vertical="center" wrapText="1"/>
    </xf>
    <xf numFmtId="164" fontId="4" fillId="5" borderId="0" xfId="0" applyNumberFormat="1" applyFont="1" applyFill="1" applyAlignment="1">
      <alignment horizontal="center" vertical="center"/>
    </xf>
    <xf numFmtId="165" fontId="5" fillId="5" borderId="0" xfId="0" applyNumberFormat="1" applyFont="1" applyFill="1" applyAlignment="1">
      <alignment horizontal="center" vertical="center"/>
    </xf>
    <xf numFmtId="166" fontId="5" fillId="5" borderId="0" xfId="0" applyNumberFormat="1" applyFont="1" applyFill="1" applyAlignment="1">
      <alignment horizontal="center" vertical="center"/>
    </xf>
    <xf numFmtId="164" fontId="4" fillId="5" borderId="0" xfId="1" quotePrefix="1" applyNumberFormat="1" applyFont="1" applyFill="1" applyBorder="1" applyAlignment="1" applyProtection="1">
      <alignment horizontal="center" vertical="center"/>
    </xf>
    <xf numFmtId="164" fontId="4" fillId="5" borderId="0" xfId="1" applyNumberFormat="1" applyFont="1" applyFill="1" applyBorder="1" applyAlignment="1" applyProtection="1">
      <alignment horizontal="center" vertical="center"/>
    </xf>
    <xf numFmtId="0" fontId="30" fillId="8" borderId="0" xfId="0" applyFont="1" applyFill="1" applyAlignment="1">
      <alignment horizontal="left" vertical="top" wrapText="1"/>
    </xf>
    <xf numFmtId="0" fontId="29" fillId="8" borderId="0" xfId="0" applyFont="1" applyFill="1" applyAlignment="1">
      <alignment horizontal="left" vertical="top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textRotation="90" wrapText="1"/>
    </xf>
    <xf numFmtId="0" fontId="1" fillId="8" borderId="1" xfId="0" applyFont="1" applyFill="1" applyBorder="1" applyAlignment="1">
      <alignment horizontal="center" vertical="center" wrapText="1"/>
    </xf>
    <xf numFmtId="49" fontId="1" fillId="8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8" borderId="2" xfId="0" applyFont="1" applyFill="1" applyBorder="1" applyAlignment="1">
      <alignment horizontal="center" vertical="center" textRotation="90" wrapText="1"/>
    </xf>
    <xf numFmtId="0" fontId="1" fillId="8" borderId="3" xfId="0" applyFont="1" applyFill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9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24" fillId="8" borderId="4" xfId="0" applyFont="1" applyFill="1" applyBorder="1" applyAlignment="1">
      <alignment horizontal="left" vertical="center" wrapText="1"/>
    </xf>
    <xf numFmtId="0" fontId="25" fillId="8" borderId="5" xfId="0" applyFont="1" applyFill="1" applyBorder="1" applyAlignment="1">
      <alignment horizontal="left" vertical="center" wrapText="1"/>
    </xf>
    <xf numFmtId="0" fontId="25" fillId="8" borderId="6" xfId="0" applyFont="1" applyFill="1" applyBorder="1" applyAlignment="1">
      <alignment horizontal="left" vertical="center" wrapText="1"/>
    </xf>
    <xf numFmtId="0" fontId="23" fillId="8" borderId="7" xfId="0" applyFont="1" applyFill="1" applyBorder="1" applyAlignment="1">
      <alignment horizontal="center" vertical="center" wrapText="1"/>
    </xf>
    <xf numFmtId="0" fontId="26" fillId="8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8" borderId="1" xfId="0" applyFont="1" applyFill="1" applyBorder="1" applyAlignment="1">
      <alignment horizontal="center" vertical="center" textRotation="90" wrapText="1"/>
    </xf>
    <xf numFmtId="0" fontId="2" fillId="0" borderId="40" xfId="0" applyFont="1" applyBorder="1" applyAlignment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0" fillId="0" borderId="43" xfId="0" applyBorder="1" applyAlignment="1">
      <alignment horizontal="left" vertical="center" wrapText="1"/>
    </xf>
    <xf numFmtId="0" fontId="0" fillId="0" borderId="44" xfId="0" applyBorder="1" applyAlignment="1">
      <alignment horizontal="left" vertical="center" wrapText="1"/>
    </xf>
    <xf numFmtId="0" fontId="0" fillId="0" borderId="45" xfId="0" applyBorder="1" applyAlignment="1">
      <alignment horizontal="left" vertical="center" wrapText="1"/>
    </xf>
    <xf numFmtId="0" fontId="23" fillId="8" borderId="4" xfId="0" applyFont="1" applyFill="1" applyBorder="1" applyAlignment="1">
      <alignment horizontal="left" vertical="center" wrapText="1"/>
    </xf>
    <xf numFmtId="0" fontId="27" fillId="8" borderId="5" xfId="0" applyFont="1" applyFill="1" applyBorder="1" applyAlignment="1">
      <alignment horizontal="left" vertical="center" wrapText="1"/>
    </xf>
    <xf numFmtId="0" fontId="27" fillId="8" borderId="6" xfId="0" applyFont="1" applyFill="1" applyBorder="1" applyAlignment="1">
      <alignment horizontal="left" vertical="center" wrapText="1"/>
    </xf>
    <xf numFmtId="0" fontId="2" fillId="8" borderId="12" xfId="0" applyFont="1" applyFill="1" applyBorder="1" applyAlignment="1">
      <alignment horizontal="left" vertical="center" wrapText="1"/>
    </xf>
    <xf numFmtId="0" fontId="19" fillId="8" borderId="13" xfId="0" applyFont="1" applyFill="1" applyBorder="1" applyAlignment="1">
      <alignment horizontal="left" vertical="center" wrapText="1"/>
    </xf>
    <xf numFmtId="0" fontId="2" fillId="8" borderId="14" xfId="0" applyFont="1" applyFill="1" applyBorder="1" applyAlignment="1">
      <alignment horizontal="left" vertical="center" wrapText="1"/>
    </xf>
    <xf numFmtId="0" fontId="19" fillId="8" borderId="15" xfId="0" applyFont="1" applyFill="1" applyBorder="1" applyAlignment="1">
      <alignment horizontal="left" vertical="center" wrapText="1"/>
    </xf>
    <xf numFmtId="9" fontId="2" fillId="8" borderId="10" xfId="0" applyNumberFormat="1" applyFont="1" applyFill="1" applyBorder="1" applyAlignment="1">
      <alignment horizontal="left" vertical="center" wrapText="1"/>
    </xf>
    <xf numFmtId="0" fontId="19" fillId="8" borderId="11" xfId="0" applyFont="1" applyFill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19" fillId="0" borderId="15" xfId="0" applyFont="1" applyBorder="1" applyAlignment="1">
      <alignment horizontal="left" vertical="center" wrapText="1"/>
    </xf>
    <xf numFmtId="9" fontId="2" fillId="0" borderId="10" xfId="0" applyNumberFormat="1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22" fillId="0" borderId="28" xfId="0" applyFont="1" applyBorder="1" applyAlignment="1">
      <alignment vertical="center" wrapText="1"/>
    </xf>
    <xf numFmtId="0" fontId="14" fillId="0" borderId="29" xfId="0" applyFont="1" applyBorder="1" applyAlignment="1">
      <alignment vertical="center" wrapText="1"/>
    </xf>
    <xf numFmtId="0" fontId="21" fillId="13" borderId="22" xfId="0" applyFont="1" applyFill="1" applyBorder="1" applyAlignment="1">
      <alignment vertical="center" wrapText="1"/>
    </xf>
    <xf numFmtId="0" fontId="28" fillId="12" borderId="32" xfId="0" applyFont="1" applyFill="1" applyBorder="1" applyAlignment="1">
      <alignment horizontal="center" vertical="center" textRotation="90" wrapText="1"/>
    </xf>
    <xf numFmtId="0" fontId="28" fillId="12" borderId="22" xfId="0" applyFont="1" applyFill="1" applyBorder="1" applyAlignment="1">
      <alignment horizontal="center" vertical="center" textRotation="90" wrapText="1"/>
    </xf>
    <xf numFmtId="0" fontId="28" fillId="13" borderId="22" xfId="0" applyFont="1" applyFill="1" applyBorder="1" applyAlignment="1">
      <alignment horizontal="center" vertical="center" textRotation="90" wrapText="1"/>
    </xf>
    <xf numFmtId="0" fontId="22" fillId="0" borderId="37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28" fillId="7" borderId="22" xfId="0" applyFont="1" applyFill="1" applyBorder="1" applyAlignment="1">
      <alignment horizontal="center" vertical="center" textRotation="90" wrapText="1"/>
    </xf>
    <xf numFmtId="0" fontId="28" fillId="8" borderId="22" xfId="0" applyFont="1" applyFill="1" applyBorder="1" applyAlignment="1">
      <alignment horizontal="center" vertical="center" textRotation="90" wrapText="1"/>
    </xf>
    <xf numFmtId="0" fontId="28" fillId="8" borderId="33" xfId="0" applyFont="1" applyFill="1" applyBorder="1" applyAlignment="1">
      <alignment horizontal="center" vertical="center" textRotation="90" wrapText="1"/>
    </xf>
    <xf numFmtId="0" fontId="22" fillId="0" borderId="26" xfId="0" applyFont="1" applyBorder="1" applyAlignment="1">
      <alignment vertical="center" wrapText="1"/>
    </xf>
    <xf numFmtId="0" fontId="14" fillId="0" borderId="27" xfId="0" applyFont="1" applyBorder="1" applyAlignment="1">
      <alignment vertical="center" wrapText="1"/>
    </xf>
    <xf numFmtId="0" fontId="22" fillId="0" borderId="21" xfId="0" applyFont="1" applyBorder="1" applyAlignment="1">
      <alignment vertical="center" wrapText="1"/>
    </xf>
    <xf numFmtId="0" fontId="14" fillId="0" borderId="21" xfId="0" applyFont="1" applyBorder="1" applyAlignment="1">
      <alignment vertical="center" wrapText="1"/>
    </xf>
    <xf numFmtId="0" fontId="22" fillId="0" borderId="30" xfId="0" applyFont="1" applyBorder="1" applyAlignment="1">
      <alignment vertical="center" wrapText="1"/>
    </xf>
    <xf numFmtId="0" fontId="14" fillId="0" borderId="31" xfId="0" applyFont="1" applyBorder="1" applyAlignment="1">
      <alignment vertical="center" wrapText="1"/>
    </xf>
  </cellXfs>
  <cellStyles count="2">
    <cellStyle name="Prozent" xfId="1" builtinId="5"/>
    <cellStyle name="Standard" xfId="0" builtinId="0"/>
  </cellStyles>
  <dxfs count="8"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Schule\Notenrechner\Notenrechner%20BiVo\Notenrechner%20f&#252;r%20Homepage\kbsglarus_notenrechner_m-profil_bm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Tabelle2"/>
      <sheetName val="M-Profil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pageSetUpPr fitToPage="1"/>
  </sheetPr>
  <dimension ref="A1:AB47"/>
  <sheetViews>
    <sheetView showGridLines="0" showRowColHeaders="0" topLeftCell="A2" zoomScale="120" zoomScaleNormal="120" workbookViewId="0">
      <selection activeCell="G12" sqref="G12"/>
    </sheetView>
  </sheetViews>
  <sheetFormatPr baseColWidth="10" defaultColWidth="20" defaultRowHeight="14.25"/>
  <cols>
    <col min="1" max="1" width="31.28515625" style="6" customWidth="1"/>
    <col min="2" max="2" width="1.85546875" style="7" customWidth="1"/>
    <col min="3" max="3" width="7.7109375" style="7" customWidth="1"/>
    <col min="4" max="4" width="1.7109375" style="7" customWidth="1"/>
    <col min="5" max="5" width="7.7109375" style="7" customWidth="1"/>
    <col min="6" max="6" width="1.7109375" style="7" customWidth="1"/>
    <col min="7" max="7" width="7.7109375" style="7" customWidth="1"/>
    <col min="8" max="8" width="1.7109375" style="7" customWidth="1"/>
    <col min="9" max="9" width="7.7109375" style="7" customWidth="1"/>
    <col min="10" max="10" width="1.7109375" style="7" customWidth="1"/>
    <col min="11" max="11" width="7.7109375" style="7" customWidth="1"/>
    <col min="12" max="12" width="1.7109375" style="7" customWidth="1"/>
    <col min="13" max="13" width="7.7109375" style="7" customWidth="1"/>
    <col min="14" max="14" width="1.7109375" style="7" customWidth="1"/>
    <col min="15" max="15" width="1" style="7" customWidth="1"/>
    <col min="16" max="17" width="10.5703125" style="9" hidden="1" customWidth="1"/>
    <col min="18" max="18" width="1.7109375" style="7" customWidth="1"/>
    <col min="19" max="19" width="7" style="7" customWidth="1"/>
    <col min="20" max="20" width="1.7109375" style="7" customWidth="1"/>
    <col min="21" max="21" width="7" style="7" customWidth="1"/>
    <col min="22" max="22" width="1.7109375" style="7" customWidth="1"/>
    <col min="23" max="23" width="9.85546875" style="7" customWidth="1"/>
    <col min="24" max="24" width="0.85546875" style="7" customWidth="1"/>
    <col min="25" max="25" width="10.5703125" style="11" hidden="1" customWidth="1"/>
    <col min="26" max="27" width="10.5703125" style="9" hidden="1" customWidth="1"/>
    <col min="28" max="28" width="3.140625" style="7" customWidth="1"/>
    <col min="29" max="16384" width="20" style="7"/>
  </cols>
  <sheetData>
    <row r="1" spans="1:28" ht="3.75" hidden="1" customHeight="1">
      <c r="N1" s="45"/>
      <c r="O1" s="45"/>
      <c r="R1" s="10"/>
      <c r="S1" s="10"/>
      <c r="T1" s="10"/>
      <c r="U1" s="10"/>
      <c r="V1" s="10"/>
      <c r="W1" s="10"/>
      <c r="X1" s="10"/>
      <c r="AB1" s="45"/>
    </row>
    <row r="2" spans="1:28" ht="23.25">
      <c r="A2" s="122" t="s">
        <v>138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65"/>
      <c r="O2" s="66"/>
      <c r="P2" s="66"/>
      <c r="Q2" s="66"/>
      <c r="R2" s="67"/>
      <c r="S2" s="119" t="s">
        <v>33</v>
      </c>
      <c r="T2" s="119"/>
      <c r="U2" s="119"/>
      <c r="V2" s="119"/>
      <c r="W2" s="119"/>
      <c r="X2" s="10"/>
      <c r="Y2" s="13"/>
      <c r="Z2" s="12"/>
      <c r="AB2" s="45"/>
    </row>
    <row r="3" spans="1:28" ht="3" hidden="1" customHeight="1">
      <c r="N3" s="44"/>
      <c r="O3" s="45"/>
      <c r="R3" s="10"/>
      <c r="S3" s="10"/>
      <c r="T3" s="10"/>
      <c r="U3" s="10"/>
      <c r="V3" s="10"/>
      <c r="W3" s="10"/>
      <c r="X3" s="10"/>
      <c r="AB3" s="45"/>
    </row>
    <row r="4" spans="1:28" ht="2.25" hidden="1" customHeight="1">
      <c r="V4" s="10"/>
      <c r="W4" s="10"/>
      <c r="X4" s="10"/>
      <c r="AB4" s="45"/>
    </row>
    <row r="5" spans="1:28" s="14" customFormat="1" ht="26.25">
      <c r="A5" s="14" t="s">
        <v>125</v>
      </c>
      <c r="B5" s="15"/>
      <c r="C5" s="118" t="s">
        <v>50</v>
      </c>
      <c r="D5" s="118"/>
      <c r="E5" s="118"/>
      <c r="G5" s="118" t="s">
        <v>117</v>
      </c>
      <c r="H5" s="118"/>
      <c r="I5" s="118"/>
      <c r="K5" s="118" t="s">
        <v>34</v>
      </c>
      <c r="L5" s="118"/>
      <c r="M5" s="118"/>
      <c r="O5" s="13"/>
      <c r="P5" s="120" t="s">
        <v>38</v>
      </c>
      <c r="Q5" s="120"/>
      <c r="R5" s="15"/>
      <c r="S5" s="121" t="s">
        <v>35</v>
      </c>
      <c r="T5" s="121"/>
      <c r="U5" s="121"/>
      <c r="V5" s="16"/>
      <c r="W5" s="64" t="s">
        <v>36</v>
      </c>
      <c r="X5" s="16"/>
      <c r="Y5" s="120" t="s">
        <v>38</v>
      </c>
      <c r="Z5" s="120"/>
      <c r="AA5" s="120"/>
      <c r="AB5" s="51" t="s">
        <v>37</v>
      </c>
    </row>
    <row r="6" spans="1:28" s="6" customFormat="1" ht="18" customHeight="1">
      <c r="A6" s="14"/>
      <c r="B6" s="14"/>
      <c r="C6" s="11" t="s">
        <v>48</v>
      </c>
      <c r="E6" s="11" t="s">
        <v>49</v>
      </c>
      <c r="G6" s="11" t="s">
        <v>118</v>
      </c>
      <c r="I6" s="11" t="s">
        <v>119</v>
      </c>
      <c r="K6" s="11" t="s">
        <v>39</v>
      </c>
      <c r="M6" s="11" t="s">
        <v>40</v>
      </c>
      <c r="O6" s="11"/>
      <c r="P6" s="17" t="s">
        <v>37</v>
      </c>
      <c r="Q6" s="18" t="s">
        <v>43</v>
      </c>
      <c r="S6" s="11" t="s">
        <v>41</v>
      </c>
      <c r="U6" s="11" t="s">
        <v>42</v>
      </c>
      <c r="V6" s="19"/>
      <c r="W6" s="20"/>
      <c r="X6" s="19"/>
      <c r="Y6" s="17" t="s">
        <v>37</v>
      </c>
      <c r="Z6" s="18" t="s">
        <v>43</v>
      </c>
      <c r="AA6" s="18" t="s">
        <v>44</v>
      </c>
      <c r="AB6" s="46"/>
    </row>
    <row r="7" spans="1:28" ht="3.75" customHeight="1" thickBot="1">
      <c r="A7" s="21"/>
      <c r="B7" s="22"/>
      <c r="C7" s="23"/>
      <c r="D7" s="23"/>
      <c r="E7" s="23"/>
      <c r="F7" s="24"/>
      <c r="G7" s="23"/>
      <c r="H7" s="23"/>
      <c r="I7" s="23"/>
      <c r="J7" s="24"/>
      <c r="K7" s="23"/>
      <c r="L7" s="23"/>
      <c r="M7" s="23"/>
      <c r="N7" s="24"/>
      <c r="O7" s="11"/>
      <c r="P7" s="25"/>
      <c r="Q7" s="25"/>
      <c r="S7" s="23"/>
      <c r="T7" s="23"/>
      <c r="U7" s="23"/>
      <c r="V7" s="26"/>
      <c r="W7" s="27"/>
      <c r="X7" s="10"/>
      <c r="Y7" s="17"/>
      <c r="Z7" s="25"/>
      <c r="AA7" s="25"/>
      <c r="AB7" s="47"/>
    </row>
    <row r="8" spans="1:28" ht="16.5" thickTop="1" thickBot="1">
      <c r="A8" s="55" t="s">
        <v>2</v>
      </c>
      <c r="B8" s="22"/>
      <c r="C8" s="23"/>
      <c r="D8" s="23"/>
      <c r="E8" s="23"/>
      <c r="F8" s="24"/>
      <c r="G8" s="57"/>
      <c r="H8" s="23"/>
      <c r="I8" s="57"/>
      <c r="J8" s="24"/>
      <c r="K8" s="57"/>
      <c r="L8" s="23"/>
      <c r="M8" s="57"/>
      <c r="N8" s="24"/>
      <c r="O8" s="11"/>
      <c r="P8" s="62">
        <v>0.125</v>
      </c>
      <c r="Q8" s="60" t="str">
        <f>IF(ISNUMBER(#REF!),IF(#REF!-4&lt;0,#REF!-4,0),"")</f>
        <v/>
      </c>
      <c r="S8" s="50" t="str">
        <f>IF(COUNT(G8,I8)=2,ROUND(2*AVERAGE(G8,I8),0)/2,"--")</f>
        <v>--</v>
      </c>
      <c r="T8" s="23"/>
      <c r="U8" s="50" t="str">
        <f>IF(COUNT(K8,M8)=2,ROUND(2*AVERAGE(K8,M8),0)/2,"--")</f>
        <v>--</v>
      </c>
      <c r="V8" s="26"/>
      <c r="W8" s="50" t="str">
        <f>IF(COUNT(S8:U8)=2,ROUND(2*AVERAGE(S8:U8),0)/2,"--")</f>
        <v>--</v>
      </c>
      <c r="X8" s="10"/>
      <c r="Y8" s="62"/>
      <c r="Z8" s="60" t="str">
        <f>IF(ISNUMBER(W8),IF(W8-4&lt;0,W8-4,0),"")</f>
        <v/>
      </c>
      <c r="AA8" s="61">
        <f>IF(W8&lt;4,1,0)</f>
        <v>0</v>
      </c>
      <c r="AB8" s="48" t="s">
        <v>82</v>
      </c>
    </row>
    <row r="9" spans="1:28" ht="3.75" customHeight="1" thickTop="1" thickBot="1">
      <c r="A9" s="21"/>
      <c r="B9" s="22"/>
      <c r="C9" s="23"/>
      <c r="D9" s="23"/>
      <c r="E9" s="23"/>
      <c r="F9" s="24"/>
      <c r="G9" s="23"/>
      <c r="H9" s="23"/>
      <c r="I9" s="23"/>
      <c r="J9" s="24"/>
      <c r="K9" s="23"/>
      <c r="L9" s="23"/>
      <c r="M9" s="23"/>
      <c r="N9" s="24"/>
      <c r="O9" s="11"/>
      <c r="P9" s="63"/>
      <c r="Q9" s="60"/>
      <c r="S9" s="23"/>
      <c r="T9" s="23"/>
      <c r="U9" s="23"/>
      <c r="V9" s="26"/>
      <c r="W9" s="27"/>
      <c r="X9" s="10"/>
      <c r="Y9" s="63"/>
      <c r="Z9" s="60"/>
      <c r="AA9" s="61"/>
      <c r="AB9" s="47"/>
    </row>
    <row r="10" spans="1:28" ht="16.5" thickTop="1" thickBot="1">
      <c r="A10" s="55" t="s">
        <v>129</v>
      </c>
      <c r="B10" s="22"/>
      <c r="C10" s="57"/>
      <c r="D10" s="22"/>
      <c r="E10" s="57"/>
      <c r="F10" s="24"/>
      <c r="G10" s="23"/>
      <c r="H10" s="22"/>
      <c r="I10" s="23"/>
      <c r="J10" s="24"/>
      <c r="K10" s="57"/>
      <c r="L10" s="23"/>
      <c r="M10" s="57"/>
      <c r="N10" s="24"/>
      <c r="O10" s="11"/>
      <c r="P10" s="62">
        <v>0.125</v>
      </c>
      <c r="Q10" s="60" t="str">
        <f>IF(ISNUMBER(#REF!),IF(#REF!-4&lt;0,#REF!-4,0),"")</f>
        <v/>
      </c>
      <c r="S10" s="50" t="str">
        <f>IF(COUNT(C10,E10)=2,ROUND(2*AVERAGE(C10,E10),0)/2,"--")</f>
        <v>--</v>
      </c>
      <c r="T10" s="23"/>
      <c r="U10" s="50" t="str">
        <f>IF(COUNT(K10,M10)=2,ROUND(2*AVERAGE(K10,M10),0)/2,"--")</f>
        <v>--</v>
      </c>
      <c r="V10" s="26"/>
      <c r="W10" s="50" t="str">
        <f>IF(COUNT(S10:U10)=2,ROUND(2*AVERAGE(S10:U10),0)/2,"--")</f>
        <v>--</v>
      </c>
      <c r="X10" s="10"/>
      <c r="Y10" s="62"/>
      <c r="Z10" s="60" t="str">
        <f>IF(ISNUMBER(W10),IF(W10-4&lt;0,W10-4,0),"")</f>
        <v/>
      </c>
      <c r="AA10" s="61">
        <f>IF(W10&lt;4,1,0)</f>
        <v>0</v>
      </c>
      <c r="AB10" s="48" t="s">
        <v>82</v>
      </c>
    </row>
    <row r="11" spans="1:28" ht="4.5" customHeight="1" thickTop="1" thickBot="1">
      <c r="A11" s="21"/>
      <c r="B11" s="22"/>
      <c r="C11" s="23"/>
      <c r="D11" s="23"/>
      <c r="E11" s="23"/>
      <c r="F11" s="24"/>
      <c r="G11" s="23"/>
      <c r="H11" s="23"/>
      <c r="I11" s="23"/>
      <c r="J11" s="24"/>
      <c r="K11" s="23"/>
      <c r="L11" s="23"/>
      <c r="M11" s="23"/>
      <c r="N11" s="24"/>
      <c r="O11" s="11"/>
      <c r="P11" s="63"/>
      <c r="Q11" s="60"/>
      <c r="S11" s="23"/>
      <c r="T11" s="23"/>
      <c r="U11" s="23"/>
      <c r="V11" s="26"/>
      <c r="W11" s="27"/>
      <c r="X11" s="10"/>
      <c r="Y11" s="63"/>
      <c r="Z11" s="60"/>
      <c r="AA11" s="61"/>
      <c r="AB11" s="47"/>
    </row>
    <row r="12" spans="1:28" ht="16.5" thickTop="1" thickBot="1">
      <c r="A12" s="55" t="s">
        <v>128</v>
      </c>
      <c r="B12" s="22"/>
      <c r="C12" s="23"/>
      <c r="D12" s="23"/>
      <c r="E12" s="23"/>
      <c r="F12" s="24"/>
      <c r="G12" s="57"/>
      <c r="H12" s="23"/>
      <c r="I12" s="57"/>
      <c r="J12" s="24"/>
      <c r="K12" s="115"/>
      <c r="L12" s="116"/>
      <c r="M12" s="117"/>
      <c r="N12" s="24"/>
      <c r="O12" s="11"/>
      <c r="P12" s="62">
        <v>0.125</v>
      </c>
      <c r="Q12" s="60" t="str">
        <f>IF(ISNUMBER(#REF!),IF(#REF!-4&lt;0,#REF!-4,0),"")</f>
        <v/>
      </c>
      <c r="S12" s="50" t="str">
        <f>IF(COUNT(G12,I12)=2,ROUND(2*AVERAGE(G12,I12),0)/2,"--")</f>
        <v>--</v>
      </c>
      <c r="T12" s="23"/>
      <c r="U12" s="50" t="str">
        <f>IF(ISNUMBER(K12),K12,"--")</f>
        <v>--</v>
      </c>
      <c r="V12" s="26"/>
      <c r="W12" s="50" t="str">
        <f>IF(COUNT(S12:U12)=2,ROUND(2*AVERAGE(S12:U12),0)/2,"--")</f>
        <v>--</v>
      </c>
      <c r="X12" s="10"/>
      <c r="Y12" s="62"/>
      <c r="Z12" s="60" t="str">
        <f>IF(ISNUMBER(W12),IF(W12-4&lt;0,W12-4,0),"")</f>
        <v/>
      </c>
      <c r="AA12" s="61">
        <f>IF(W12&lt;4,1,0)</f>
        <v>0</v>
      </c>
      <c r="AB12" s="48" t="s">
        <v>82</v>
      </c>
    </row>
    <row r="13" spans="1:28" ht="3" customHeight="1" thickTop="1" thickBot="1">
      <c r="A13" s="21"/>
      <c r="B13" s="22"/>
      <c r="C13" s="23"/>
      <c r="D13" s="23"/>
      <c r="E13" s="23"/>
      <c r="F13" s="24"/>
      <c r="G13" s="23"/>
      <c r="H13" s="23"/>
      <c r="I13" s="23"/>
      <c r="J13" s="24"/>
      <c r="K13" s="23"/>
      <c r="L13" s="23"/>
      <c r="M13" s="23"/>
      <c r="N13" s="24"/>
      <c r="O13" s="11"/>
      <c r="P13" s="63"/>
      <c r="Q13" s="60"/>
      <c r="S13" s="23"/>
      <c r="T13" s="23"/>
      <c r="U13" s="23"/>
      <c r="V13" s="26"/>
      <c r="W13" s="27"/>
      <c r="X13" s="10"/>
      <c r="Y13" s="63"/>
      <c r="Z13" s="60"/>
      <c r="AA13" s="61"/>
      <c r="AB13" s="47"/>
    </row>
    <row r="14" spans="1:28" ht="16.5" thickTop="1" thickBot="1">
      <c r="A14" s="55" t="s">
        <v>7</v>
      </c>
      <c r="B14" s="22"/>
      <c r="C14" s="57"/>
      <c r="D14" s="23"/>
      <c r="E14" s="57"/>
      <c r="F14" s="24"/>
      <c r="G14" s="23"/>
      <c r="H14" s="23"/>
      <c r="I14" s="23"/>
      <c r="J14" s="24"/>
      <c r="K14" s="115"/>
      <c r="L14" s="116"/>
      <c r="M14" s="117"/>
      <c r="N14" s="24"/>
      <c r="O14" s="11"/>
      <c r="P14" s="62"/>
      <c r="Q14" s="60"/>
      <c r="S14" s="50" t="str">
        <f>IF(COUNT(C14,E14)=2,ROUND(2*AVERAGE(C14,E14),0)/2,"--")</f>
        <v>--</v>
      </c>
      <c r="T14" s="23"/>
      <c r="U14" s="50" t="str">
        <f>IF(ISNUMBER(K14),K14,"--")</f>
        <v>--</v>
      </c>
      <c r="V14" s="26"/>
      <c r="W14" s="50" t="str">
        <f>IF(COUNT(S14:U14)=2,ROUND(2*AVERAGE(S14:U14),0)/2,"--")</f>
        <v>--</v>
      </c>
      <c r="X14" s="10"/>
      <c r="Y14" s="62"/>
      <c r="Z14" s="60" t="str">
        <f>IF(ISNUMBER(W14),IF(W14-4&lt;0,W14-4,0),"")</f>
        <v/>
      </c>
      <c r="AA14" s="61">
        <f>IF(W14&lt;4,1,0)</f>
        <v>0</v>
      </c>
      <c r="AB14" s="48" t="s">
        <v>82</v>
      </c>
    </row>
    <row r="15" spans="1:28" ht="3" customHeight="1" thickTop="1" thickBot="1">
      <c r="A15" s="21"/>
      <c r="B15" s="22"/>
      <c r="C15" s="23"/>
      <c r="D15" s="23"/>
      <c r="E15" s="23"/>
      <c r="F15" s="24"/>
      <c r="G15" s="23"/>
      <c r="H15" s="23"/>
      <c r="I15" s="23"/>
      <c r="J15" s="24"/>
      <c r="K15" s="23"/>
      <c r="L15" s="23"/>
      <c r="M15" s="23"/>
      <c r="N15" s="24"/>
      <c r="O15" s="11"/>
      <c r="P15" s="63"/>
      <c r="Q15" s="60"/>
      <c r="S15" s="23"/>
      <c r="T15" s="23"/>
      <c r="U15" s="23"/>
      <c r="V15" s="26"/>
      <c r="W15" s="56"/>
      <c r="X15" s="10"/>
      <c r="Y15" s="63"/>
      <c r="Z15" s="60"/>
      <c r="AA15" s="61"/>
      <c r="AB15" s="47"/>
    </row>
    <row r="16" spans="1:28" ht="16.5" thickTop="1" thickBot="1">
      <c r="A16" s="55" t="s">
        <v>9</v>
      </c>
      <c r="B16" s="22"/>
      <c r="C16" s="57"/>
      <c r="D16" s="23"/>
      <c r="E16" s="57"/>
      <c r="F16" s="24"/>
      <c r="G16" s="23"/>
      <c r="H16" s="23"/>
      <c r="I16" s="23"/>
      <c r="J16" s="24"/>
      <c r="K16" s="115"/>
      <c r="L16" s="116"/>
      <c r="M16" s="117"/>
      <c r="N16" s="24"/>
      <c r="O16" s="11"/>
      <c r="P16" s="127">
        <v>0.25</v>
      </c>
      <c r="Q16" s="125" t="str">
        <f>IF(ISNUMBER(#REF!),IF(#REF!-4&lt;0,(#REF!-4)*2,0),"")</f>
        <v/>
      </c>
      <c r="S16" s="50" t="str">
        <f>IF(COUNT(C16,E16)=2,ROUND(2*AVERAGE(C16,E16),0)/2,"--")</f>
        <v>--</v>
      </c>
      <c r="T16" s="23"/>
      <c r="U16" s="50" t="str">
        <f>IF(ISNUMBER(K16),K16,"--")</f>
        <v>--</v>
      </c>
      <c r="V16" s="26"/>
      <c r="W16" s="50" t="str">
        <f>IF(COUNT(S16:U16)=2,ROUND(2*AVERAGE(S16:U16),0)/2,"--")</f>
        <v>--</v>
      </c>
      <c r="X16" s="10"/>
      <c r="Y16" s="62"/>
      <c r="Z16" s="60" t="str">
        <f>IF(ISNUMBER(W16),IF(W16-4&lt;0,W16-4,0),"")</f>
        <v/>
      </c>
      <c r="AA16" s="61">
        <f>IF(W16&lt;4,1,0)</f>
        <v>0</v>
      </c>
      <c r="AB16" s="48" t="s">
        <v>82</v>
      </c>
    </row>
    <row r="17" spans="1:28" ht="3.75" customHeight="1" thickTop="1" thickBot="1">
      <c r="A17" s="21"/>
      <c r="B17" s="22"/>
      <c r="C17" s="23"/>
      <c r="D17" s="23"/>
      <c r="E17" s="23"/>
      <c r="F17" s="24"/>
      <c r="G17" s="23"/>
      <c r="H17" s="23"/>
      <c r="I17" s="23"/>
      <c r="J17" s="24"/>
      <c r="K17" s="23"/>
      <c r="L17" s="23"/>
      <c r="M17" s="23"/>
      <c r="N17" s="24"/>
      <c r="O17" s="11"/>
      <c r="P17" s="128"/>
      <c r="Q17" s="125" t="str">
        <f>IF(ISNUMBER(#REF!),IF(#REF!-4&lt;0,#REF!-4,0),"")</f>
        <v/>
      </c>
      <c r="S17" s="23"/>
      <c r="T17" s="23"/>
      <c r="U17" s="23"/>
      <c r="V17" s="26"/>
      <c r="W17" s="27"/>
      <c r="X17" s="10"/>
      <c r="Y17" s="63"/>
      <c r="Z17" s="60"/>
      <c r="AA17" s="61"/>
      <c r="AB17" s="48"/>
    </row>
    <row r="18" spans="1:28" ht="16.5" thickTop="1" thickBot="1">
      <c r="A18" s="55" t="s">
        <v>126</v>
      </c>
      <c r="B18" s="22"/>
      <c r="C18" s="23"/>
      <c r="D18" s="23"/>
      <c r="E18" s="23"/>
      <c r="F18" s="24"/>
      <c r="G18" s="57"/>
      <c r="H18" s="23"/>
      <c r="I18" s="57"/>
      <c r="J18" s="24"/>
      <c r="K18" s="115"/>
      <c r="L18" s="116"/>
      <c r="M18" s="117"/>
      <c r="N18" s="24"/>
      <c r="O18" s="11"/>
      <c r="P18" s="128"/>
      <c r="Q18" s="125" t="str">
        <f>IF(ISNUMBER(#REF!),IF(#REF!-4&lt;0,#REF!-4,0),"")</f>
        <v/>
      </c>
      <c r="S18" s="50" t="str">
        <f>IF(COUNT(G18,I18)=2,ROUND(2*AVERAGE(G18,I18),0)/2,"--")</f>
        <v>--</v>
      </c>
      <c r="T18" s="23"/>
      <c r="U18" s="50" t="str">
        <f>IF(ISNUMBER(K18),K18,"--")</f>
        <v>--</v>
      </c>
      <c r="V18" s="26"/>
      <c r="W18" s="50" t="str">
        <f>IF(COUNT(S18:U18)=2,ROUND(2*AVERAGE(S18:U18),0)/2,"--")</f>
        <v>--</v>
      </c>
      <c r="X18" s="10"/>
      <c r="Y18" s="63"/>
      <c r="Z18" s="60" t="str">
        <f>IF(ISNUMBER(W18),IF(W18-4&lt;0,W18-4,0),"")</f>
        <v/>
      </c>
      <c r="AA18" s="61">
        <f>IF(W18&lt;4,1,0)</f>
        <v>0</v>
      </c>
      <c r="AB18" s="48" t="s">
        <v>82</v>
      </c>
    </row>
    <row r="19" spans="1:28" ht="3" customHeight="1" thickTop="1" thickBot="1">
      <c r="A19" s="21"/>
      <c r="B19" s="22"/>
      <c r="C19" s="23"/>
      <c r="D19" s="23"/>
      <c r="E19" s="23"/>
      <c r="F19" s="24"/>
      <c r="G19" s="23"/>
      <c r="H19" s="23"/>
      <c r="I19" s="23"/>
      <c r="J19" s="24"/>
      <c r="K19" s="23"/>
      <c r="L19" s="23"/>
      <c r="M19" s="23"/>
      <c r="N19" s="24"/>
      <c r="O19" s="11"/>
      <c r="P19" s="63"/>
      <c r="Q19" s="60"/>
      <c r="S19" s="23"/>
      <c r="T19" s="23"/>
      <c r="U19" s="23"/>
      <c r="V19" s="26"/>
      <c r="W19" s="27"/>
      <c r="X19" s="10"/>
      <c r="Y19" s="63"/>
      <c r="Z19" s="60"/>
      <c r="AA19" s="61"/>
      <c r="AB19" s="47"/>
    </row>
    <row r="20" spans="1:28" ht="16.5" thickTop="1" thickBot="1">
      <c r="A20" s="55" t="s">
        <v>52</v>
      </c>
      <c r="B20" s="22"/>
      <c r="C20" s="23"/>
      <c r="D20" s="22"/>
      <c r="E20" s="23"/>
      <c r="F20" s="24"/>
      <c r="G20" s="57"/>
      <c r="H20" s="22"/>
      <c r="I20" s="57"/>
      <c r="J20" s="24"/>
      <c r="K20" s="23"/>
      <c r="L20" s="23"/>
      <c r="M20" s="23"/>
      <c r="N20" s="24"/>
      <c r="O20" s="23"/>
      <c r="P20" s="25"/>
      <c r="Q20" s="25"/>
      <c r="S20" s="50" t="str">
        <f>IF(COUNT(G20,I20)=2,ROUND(2*AVERAGE(G20,I20),0)/2,"--")</f>
        <v>--</v>
      </c>
      <c r="T20" s="23"/>
      <c r="U20" s="23"/>
      <c r="V20" s="26"/>
      <c r="W20" s="50" t="str">
        <f>IF(ISNUMBER(S20),S20,"--")</f>
        <v>--</v>
      </c>
      <c r="X20" s="10"/>
      <c r="Y20" s="59"/>
      <c r="Z20" s="60" t="str">
        <f>IF(ISNUMBER(W20),IF(W20-4&lt;0,W20-4,0),"")</f>
        <v/>
      </c>
      <c r="AA20" s="61">
        <f>IF(W20&lt;4,1,0)</f>
        <v>0</v>
      </c>
      <c r="AB20" s="48" t="s">
        <v>82</v>
      </c>
    </row>
    <row r="21" spans="1:28" ht="3.75" customHeight="1" thickTop="1" thickBot="1">
      <c r="A21" s="21"/>
      <c r="B21" s="22"/>
      <c r="C21" s="23"/>
      <c r="D21" s="23"/>
      <c r="E21" s="23"/>
      <c r="F21" s="24"/>
      <c r="G21" s="23"/>
      <c r="H21" s="23"/>
      <c r="I21" s="23"/>
      <c r="J21" s="24"/>
      <c r="K21" s="23"/>
      <c r="L21" s="23"/>
      <c r="M21" s="23"/>
      <c r="N21" s="24"/>
      <c r="O21" s="23"/>
      <c r="P21" s="25"/>
      <c r="Q21" s="25"/>
      <c r="S21" s="23"/>
      <c r="T21" s="23"/>
      <c r="U21" s="23"/>
      <c r="V21" s="26"/>
      <c r="W21" s="27"/>
      <c r="X21" s="10"/>
      <c r="Y21" s="59"/>
      <c r="Z21" s="25"/>
      <c r="AA21" s="25"/>
      <c r="AB21" s="47"/>
    </row>
    <row r="22" spans="1:28" ht="16.5" thickTop="1" thickBot="1">
      <c r="A22" s="55" t="s">
        <v>51</v>
      </c>
      <c r="B22" s="22"/>
      <c r="C22" s="57"/>
      <c r="D22" s="23"/>
      <c r="E22" s="57"/>
      <c r="F22" s="24"/>
      <c r="G22" s="23"/>
      <c r="H22" s="23"/>
      <c r="I22" s="23"/>
      <c r="J22" s="24"/>
      <c r="K22" s="23"/>
      <c r="L22" s="23"/>
      <c r="M22" s="23"/>
      <c r="N22" s="24"/>
      <c r="O22" s="23"/>
      <c r="P22" s="25"/>
      <c r="Q22" s="25"/>
      <c r="S22" s="50" t="str">
        <f>IF(COUNT(C22,E22)=2,ROUND(2*AVERAGE(C22,E22),0)/2,"--")</f>
        <v>--</v>
      </c>
      <c r="T22" s="23"/>
      <c r="U22" s="23"/>
      <c r="V22" s="26"/>
      <c r="W22" s="50" t="str">
        <f>IF(ISNUMBER(S22),S22,"--")</f>
        <v>--</v>
      </c>
      <c r="X22" s="10"/>
      <c r="Y22" s="59"/>
      <c r="Z22" s="60" t="str">
        <f>IF(ISNUMBER(W22),IF(W22-4&lt;0,W22-4,0),"")</f>
        <v/>
      </c>
      <c r="AA22" s="61">
        <f>IF(W22&lt;4,1,0)</f>
        <v>0</v>
      </c>
      <c r="AB22" s="48" t="s">
        <v>82</v>
      </c>
    </row>
    <row r="23" spans="1:28" ht="3.75" customHeight="1" thickTop="1" thickBot="1">
      <c r="A23" s="21"/>
      <c r="B23" s="22"/>
      <c r="C23" s="23"/>
      <c r="D23" s="23"/>
      <c r="E23" s="23"/>
      <c r="F23" s="24"/>
      <c r="G23" s="23"/>
      <c r="H23" s="23"/>
      <c r="I23" s="23"/>
      <c r="J23" s="24"/>
      <c r="K23" s="23"/>
      <c r="L23" s="23"/>
      <c r="M23" s="23"/>
      <c r="N23" s="24"/>
      <c r="O23" s="23"/>
      <c r="P23" s="25"/>
      <c r="Q23" s="25"/>
      <c r="S23" s="23"/>
      <c r="T23" s="23"/>
      <c r="U23" s="23"/>
      <c r="V23" s="26"/>
      <c r="W23" s="27"/>
      <c r="X23" s="10"/>
      <c r="Y23" s="59"/>
      <c r="Z23" s="25"/>
      <c r="AA23" s="25"/>
      <c r="AB23" s="47"/>
    </row>
    <row r="24" spans="1:28" ht="16.5" thickTop="1" thickBot="1">
      <c r="A24" s="55" t="s">
        <v>53</v>
      </c>
      <c r="B24" s="22"/>
      <c r="C24" s="57"/>
      <c r="D24" s="23"/>
      <c r="E24" s="23"/>
      <c r="F24" s="24"/>
      <c r="G24" s="57"/>
      <c r="H24" s="23"/>
      <c r="I24" s="23"/>
      <c r="J24" s="24"/>
      <c r="K24" s="23"/>
      <c r="L24" s="23"/>
      <c r="M24" s="23"/>
      <c r="N24" s="24"/>
      <c r="O24" s="23"/>
      <c r="P24" s="25"/>
      <c r="Q24" s="25"/>
      <c r="S24" s="50" t="str">
        <f>IF(COUNT(G24)=1,ROUND(2*AVERAGE(G24),0)/2,"--")</f>
        <v>--</v>
      </c>
      <c r="T24" s="23"/>
      <c r="U24" s="23"/>
      <c r="V24" s="26"/>
      <c r="W24" s="50" t="str">
        <f>IF(COUNT(S24,S29)=2,ROUND(2*AVERAGE(S24,S29),0)/2,"--")</f>
        <v>--</v>
      </c>
      <c r="X24" s="10"/>
      <c r="Y24" s="124"/>
      <c r="Z24" s="125" t="str">
        <f>IF(ISNUMBER(W24),IF(W24-4&lt;0,W24-4,0),"")</f>
        <v/>
      </c>
      <c r="AA24" s="126">
        <f>IF(W24&lt;4,1,0)</f>
        <v>0</v>
      </c>
      <c r="AB24" s="48" t="s">
        <v>82</v>
      </c>
    </row>
    <row r="25" spans="1:28" ht="4.9000000000000004" hidden="1" customHeight="1" thickTop="1">
      <c r="A25" s="21"/>
      <c r="B25" s="22"/>
      <c r="C25" s="23"/>
      <c r="D25" s="23"/>
      <c r="E25" s="23"/>
      <c r="F25" s="24"/>
      <c r="G25" s="23"/>
      <c r="H25" s="23"/>
      <c r="I25" s="23"/>
      <c r="J25" s="24"/>
      <c r="K25" s="23"/>
      <c r="L25" s="23"/>
      <c r="M25" s="23"/>
      <c r="N25" s="24"/>
      <c r="O25" s="23"/>
      <c r="P25" s="25"/>
      <c r="Q25" s="25"/>
      <c r="S25" s="23"/>
      <c r="T25" s="23"/>
      <c r="U25" s="23"/>
      <c r="V25" s="26"/>
      <c r="W25" s="27"/>
      <c r="X25" s="10"/>
      <c r="Y25" s="124"/>
      <c r="Z25" s="125"/>
      <c r="AA25" s="126"/>
      <c r="AB25" s="47"/>
    </row>
    <row r="26" spans="1:28" ht="5.0999999999999996" hidden="1" customHeight="1">
      <c r="A26" s="21"/>
      <c r="B26" s="22"/>
      <c r="C26" s="23"/>
      <c r="D26" s="23"/>
      <c r="E26" s="23"/>
      <c r="F26" s="24"/>
      <c r="G26" s="23"/>
      <c r="H26" s="23"/>
      <c r="I26" s="23"/>
      <c r="J26" s="24"/>
      <c r="K26" s="23"/>
      <c r="L26" s="23"/>
      <c r="M26" s="23"/>
      <c r="N26" s="24"/>
      <c r="O26" s="23"/>
      <c r="P26" s="25"/>
      <c r="Q26" s="25"/>
      <c r="S26" s="23"/>
      <c r="T26" s="23"/>
      <c r="U26" s="23"/>
      <c r="V26" s="26"/>
      <c r="W26" s="27"/>
      <c r="X26" s="10"/>
      <c r="Y26" s="17"/>
      <c r="Z26" s="25"/>
      <c r="AA26" s="25"/>
      <c r="AB26" s="47"/>
    </row>
    <row r="27" spans="1:28" ht="4.5" hidden="1" customHeight="1">
      <c r="A27" s="21"/>
      <c r="B27" s="22"/>
      <c r="C27" s="23"/>
      <c r="D27" s="23"/>
      <c r="E27" s="23"/>
      <c r="F27" s="24"/>
      <c r="G27" s="23"/>
      <c r="H27" s="23"/>
      <c r="I27" s="23"/>
      <c r="J27" s="24"/>
      <c r="K27" s="23"/>
      <c r="L27" s="23"/>
      <c r="M27" s="23"/>
      <c r="N27" s="24"/>
      <c r="O27" s="23"/>
      <c r="P27" s="25"/>
      <c r="Q27" s="25"/>
      <c r="S27" s="23"/>
      <c r="T27" s="23"/>
      <c r="U27" s="23"/>
      <c r="V27" s="26"/>
      <c r="W27" s="27"/>
      <c r="X27" s="10"/>
      <c r="Y27" s="17"/>
      <c r="Z27" s="25"/>
      <c r="AA27" s="25"/>
      <c r="AB27" s="47"/>
    </row>
    <row r="28" spans="1:28" ht="3.75" customHeight="1" thickTop="1" thickBot="1">
      <c r="A28" s="21"/>
      <c r="B28" s="22"/>
      <c r="C28" s="23"/>
      <c r="D28" s="23"/>
      <c r="E28" s="23"/>
      <c r="F28" s="24"/>
      <c r="G28" s="23"/>
      <c r="H28" s="23"/>
      <c r="I28" s="23"/>
      <c r="J28" s="24"/>
      <c r="K28" s="23"/>
      <c r="L28" s="23"/>
      <c r="M28" s="23"/>
      <c r="N28" s="24"/>
      <c r="O28" s="23"/>
      <c r="P28" s="25"/>
      <c r="Q28" s="25"/>
      <c r="S28" s="23"/>
      <c r="T28" s="23"/>
      <c r="U28" s="23"/>
      <c r="V28" s="26"/>
      <c r="W28" s="27"/>
      <c r="X28" s="10"/>
      <c r="Y28" s="59"/>
      <c r="Z28" s="25"/>
      <c r="AA28" s="25"/>
      <c r="AB28" s="47"/>
    </row>
    <row r="29" spans="1:28" ht="16.5" thickTop="1" thickBot="1">
      <c r="A29" s="55" t="s">
        <v>85</v>
      </c>
      <c r="B29" s="22"/>
      <c r="C29" s="23"/>
      <c r="D29" s="23"/>
      <c r="E29" s="23"/>
      <c r="F29" s="24"/>
      <c r="G29" s="23"/>
      <c r="H29" s="23"/>
      <c r="I29" s="57"/>
      <c r="J29" s="24"/>
      <c r="K29" s="23"/>
      <c r="L29" s="23"/>
      <c r="M29" s="23"/>
      <c r="N29" s="24"/>
      <c r="O29" s="23"/>
      <c r="P29" s="25"/>
      <c r="Q29" s="25"/>
      <c r="S29" s="50" t="str">
        <f>IF(COUNT(I29)=1,ROUND(2*AVERAGE(I29),0)/2,"--")</f>
        <v>--</v>
      </c>
      <c r="T29" s="23"/>
      <c r="U29" s="23"/>
      <c r="V29" s="26"/>
      <c r="W29" s="27"/>
      <c r="X29" s="10"/>
      <c r="Y29" s="17"/>
      <c r="Z29" s="25"/>
      <c r="AA29" s="25"/>
      <c r="AB29" s="48"/>
    </row>
    <row r="30" spans="1:28" ht="5.25" customHeight="1" thickTop="1">
      <c r="B30" s="22"/>
      <c r="C30" s="23"/>
      <c r="D30" s="23"/>
      <c r="E30" s="23"/>
      <c r="F30" s="24"/>
      <c r="G30" s="23"/>
      <c r="H30" s="23"/>
      <c r="I30" s="23"/>
      <c r="J30" s="24"/>
      <c r="K30" s="23"/>
      <c r="L30" s="23"/>
      <c r="M30" s="23"/>
      <c r="N30" s="24"/>
      <c r="O30" s="23"/>
      <c r="P30" s="25"/>
      <c r="Q30" s="25"/>
      <c r="S30" s="23"/>
      <c r="T30" s="23"/>
      <c r="U30" s="23"/>
      <c r="V30" s="26"/>
      <c r="W30" s="27"/>
      <c r="X30" s="10"/>
      <c r="Y30" s="17"/>
      <c r="Z30" s="25"/>
      <c r="AA30" s="25"/>
      <c r="AB30" s="47"/>
    </row>
    <row r="31" spans="1:28" ht="5.0999999999999996" customHeight="1">
      <c r="B31" s="22"/>
      <c r="C31" s="23"/>
      <c r="D31" s="23"/>
      <c r="E31" s="23"/>
      <c r="F31" s="24"/>
      <c r="G31" s="23"/>
      <c r="H31" s="23"/>
      <c r="I31" s="23"/>
      <c r="J31" s="24"/>
      <c r="K31" s="23"/>
      <c r="L31" s="23"/>
      <c r="M31" s="23"/>
      <c r="N31" s="47"/>
      <c r="O31" s="52"/>
      <c r="P31" s="25"/>
      <c r="Q31" s="25"/>
      <c r="R31" s="10"/>
      <c r="S31" s="27"/>
      <c r="T31" s="27"/>
      <c r="U31" s="27"/>
      <c r="V31" s="26"/>
      <c r="W31" s="27"/>
      <c r="X31" s="10"/>
      <c r="Y31" s="17"/>
      <c r="Z31" s="25"/>
      <c r="AA31" s="25"/>
      <c r="AB31" s="47"/>
    </row>
    <row r="32" spans="1:28" ht="15" customHeight="1">
      <c r="B32" s="22"/>
      <c r="C32" s="23"/>
      <c r="D32" s="23"/>
      <c r="F32" s="24"/>
      <c r="G32" s="23"/>
      <c r="H32" s="23"/>
      <c r="J32" s="29"/>
      <c r="K32" s="29"/>
      <c r="L32" s="29"/>
      <c r="M32" s="29"/>
      <c r="N32" s="45"/>
      <c r="O32" s="52"/>
      <c r="P32" s="25"/>
      <c r="Q32" s="25" t="e">
        <f>#REF!&gt;=4</f>
        <v>#REF!</v>
      </c>
      <c r="R32" s="10"/>
      <c r="S32" s="16"/>
      <c r="T32" s="16"/>
      <c r="U32" s="31" t="s">
        <v>45</v>
      </c>
      <c r="V32" s="26"/>
      <c r="W32" s="27" t="str">
        <f>IF(COUNT(W8,W10,W12,W14,W16,W18,W20,W22,W24)=9,ROUND(AVERAGE(W8,W10,W12,W14,W16,W18,W20,W22,W24),1),"--")</f>
        <v>--</v>
      </c>
      <c r="X32" s="10"/>
      <c r="Y32" s="17"/>
      <c r="Z32" s="25" t="b">
        <f>W32&gt;=4</f>
        <v>1</v>
      </c>
      <c r="AA32" s="30"/>
      <c r="AB32" s="47"/>
    </row>
    <row r="33" spans="1:28" ht="4.9000000000000004" customHeight="1">
      <c r="B33" s="22"/>
      <c r="C33" s="23"/>
      <c r="D33" s="23"/>
      <c r="F33" s="24"/>
      <c r="G33" s="23"/>
      <c r="H33" s="23"/>
      <c r="J33" s="32"/>
      <c r="K33" s="29"/>
      <c r="L33" s="29"/>
      <c r="M33" s="29"/>
      <c r="N33" s="53"/>
      <c r="O33" s="52"/>
      <c r="P33" s="25"/>
      <c r="Q33" s="25"/>
      <c r="R33" s="33"/>
      <c r="S33" s="33"/>
      <c r="T33" s="33"/>
      <c r="U33" s="34"/>
      <c r="V33" s="26"/>
      <c r="W33" s="35"/>
      <c r="X33" s="10"/>
      <c r="Y33" s="17"/>
      <c r="Z33" s="25"/>
      <c r="AA33" s="25"/>
      <c r="AB33" s="47"/>
    </row>
    <row r="34" spans="1:28" ht="15">
      <c r="A34" s="7"/>
      <c r="B34" s="22"/>
      <c r="C34" s="23"/>
      <c r="D34" s="23"/>
      <c r="F34" s="24"/>
      <c r="G34" s="23"/>
      <c r="H34" s="23"/>
      <c r="J34" s="29"/>
      <c r="K34" s="29"/>
      <c r="L34" s="29"/>
      <c r="N34" s="45"/>
      <c r="O34" s="52"/>
      <c r="P34" s="25">
        <f>ABS(SUM(Q8:Q19))</f>
        <v>0</v>
      </c>
      <c r="Q34" s="25" t="b">
        <f>P34&lt;=2</f>
        <v>1</v>
      </c>
      <c r="R34" s="10"/>
      <c r="S34" s="16"/>
      <c r="T34" s="16"/>
      <c r="U34" s="31" t="s">
        <v>46</v>
      </c>
      <c r="V34" s="26"/>
      <c r="W34" s="27" t="str">
        <f>IF(ISNUMBER(W32),Y34,"--")</f>
        <v>--</v>
      </c>
      <c r="X34" s="10"/>
      <c r="Y34" s="17">
        <f>ABS(SUM(Z8:Z25))</f>
        <v>0</v>
      </c>
      <c r="Z34" s="25" t="b">
        <f>Y34&lt;=2</f>
        <v>1</v>
      </c>
      <c r="AA34" s="30"/>
      <c r="AB34" s="47"/>
    </row>
    <row r="35" spans="1:28" ht="4.9000000000000004" customHeight="1">
      <c r="B35" s="22"/>
      <c r="C35" s="23"/>
      <c r="D35" s="23"/>
      <c r="F35" s="24"/>
      <c r="G35" s="23"/>
      <c r="H35" s="23"/>
      <c r="J35" s="32"/>
      <c r="K35" s="29"/>
      <c r="L35" s="29"/>
      <c r="M35" s="29"/>
      <c r="N35" s="53"/>
      <c r="O35" s="52"/>
      <c r="P35" s="25"/>
      <c r="Q35" s="25"/>
      <c r="R35" s="33"/>
      <c r="S35" s="33"/>
      <c r="T35" s="33"/>
      <c r="U35" s="34"/>
      <c r="V35" s="26"/>
      <c r="W35" s="35"/>
      <c r="X35" s="10"/>
      <c r="Y35" s="17"/>
      <c r="Z35" s="25"/>
      <c r="AA35" s="25"/>
      <c r="AB35" s="47"/>
    </row>
    <row r="36" spans="1:28" ht="15">
      <c r="B36" s="22"/>
      <c r="C36" s="28"/>
      <c r="D36" s="23"/>
      <c r="F36" s="24"/>
      <c r="G36" s="28"/>
      <c r="H36" s="23"/>
      <c r="J36" s="29"/>
      <c r="K36" s="29"/>
      <c r="L36" s="29"/>
      <c r="M36" s="29"/>
      <c r="N36" s="45"/>
      <c r="O36" s="52"/>
      <c r="P36" s="25" t="e">
        <f>SUM(#REF!)</f>
        <v>#REF!</v>
      </c>
      <c r="Q36" s="25" t="e">
        <f>P36&lt;=2</f>
        <v>#REF!</v>
      </c>
      <c r="R36" s="10"/>
      <c r="S36" s="16"/>
      <c r="T36" s="16"/>
      <c r="U36" s="31" t="s">
        <v>47</v>
      </c>
      <c r="V36" s="26"/>
      <c r="W36" s="27" t="str">
        <f>IF(ISNUMBER(W34),Y36,"--")</f>
        <v>--</v>
      </c>
      <c r="X36" s="10"/>
      <c r="Y36" s="36">
        <f>SUM(AA8:AA25)</f>
        <v>0</v>
      </c>
      <c r="Z36" s="25" t="b">
        <f>Y36&lt;=2</f>
        <v>1</v>
      </c>
      <c r="AA36" s="30"/>
      <c r="AB36" s="47"/>
    </row>
    <row r="37" spans="1:28" ht="5.0999999999999996" customHeight="1">
      <c r="B37" s="22"/>
      <c r="C37" s="23"/>
      <c r="D37" s="23"/>
      <c r="E37" s="23"/>
      <c r="F37" s="24"/>
      <c r="G37" s="23"/>
      <c r="H37" s="23"/>
      <c r="I37" s="23"/>
      <c r="J37" s="24"/>
      <c r="K37" s="23"/>
      <c r="L37" s="23"/>
      <c r="M37" s="23"/>
      <c r="N37" s="47"/>
      <c r="O37" s="52"/>
      <c r="P37" s="25"/>
      <c r="Q37" s="30"/>
      <c r="R37" s="10"/>
      <c r="S37" s="27"/>
      <c r="T37" s="27"/>
      <c r="U37" s="27"/>
      <c r="V37" s="26"/>
      <c r="W37" s="27"/>
      <c r="X37" s="35"/>
      <c r="Y37" s="17"/>
      <c r="Z37" s="30"/>
      <c r="AA37" s="30"/>
      <c r="AB37" s="47"/>
    </row>
    <row r="38" spans="1:28" ht="58.5" customHeight="1">
      <c r="B38" s="22"/>
      <c r="C38" s="28"/>
      <c r="D38" s="23"/>
      <c r="F38" s="24"/>
      <c r="G38" s="28"/>
      <c r="H38" s="23"/>
      <c r="J38" s="29"/>
      <c r="K38" s="29"/>
      <c r="L38" s="37"/>
      <c r="M38" s="37"/>
      <c r="N38" s="54"/>
      <c r="O38" s="52"/>
      <c r="P38" s="38"/>
      <c r="Q38" s="38"/>
      <c r="R38" s="10"/>
      <c r="S38" s="114" t="str">
        <f>IF(ISNUMBER(W32),IF(AND(Z32,Z34,Z36),"BM bestanden","BM nicht bestanden"),"unvollständige Angaben")</f>
        <v>unvollständige Angaben</v>
      </c>
      <c r="T38" s="114"/>
      <c r="U38" s="114"/>
      <c r="V38" s="114"/>
      <c r="W38" s="114"/>
      <c r="X38" s="35"/>
      <c r="Y38" s="40"/>
      <c r="Z38" s="38"/>
      <c r="AA38" s="39"/>
      <c r="AB38" s="49"/>
    </row>
    <row r="39" spans="1:28" ht="5.0999999999999996" customHeight="1">
      <c r="N39" s="45"/>
      <c r="O39" s="52"/>
      <c r="R39" s="10"/>
      <c r="S39" s="10"/>
      <c r="T39" s="10"/>
      <c r="U39" s="10"/>
      <c r="V39" s="10"/>
      <c r="W39" s="10"/>
      <c r="X39" s="10"/>
      <c r="AB39" s="8"/>
    </row>
    <row r="40" spans="1:28">
      <c r="Y40" s="7"/>
      <c r="Z40" s="7"/>
      <c r="AA40" s="7"/>
    </row>
    <row r="41" spans="1:28" ht="15">
      <c r="A41" s="6" t="s">
        <v>136</v>
      </c>
      <c r="B41" s="22"/>
      <c r="C41" s="23"/>
      <c r="D41" s="22"/>
      <c r="E41" s="23"/>
      <c r="F41" s="22"/>
      <c r="G41" s="23"/>
      <c r="H41" s="22"/>
      <c r="I41" s="23"/>
      <c r="J41" s="24"/>
      <c r="K41" s="23"/>
      <c r="L41" s="23"/>
      <c r="M41" s="23"/>
      <c r="N41" s="24"/>
      <c r="O41" s="23"/>
      <c r="P41" s="23"/>
      <c r="Q41" s="23"/>
      <c r="Y41" s="7"/>
      <c r="Z41" s="7"/>
      <c r="AA41" s="7"/>
    </row>
    <row r="42" spans="1:28" ht="15">
      <c r="A42" s="6" t="s">
        <v>127</v>
      </c>
      <c r="B42" s="22"/>
      <c r="C42" s="23"/>
      <c r="D42" s="22"/>
      <c r="E42" s="23"/>
      <c r="F42" s="22"/>
      <c r="G42" s="23"/>
      <c r="H42" s="22"/>
      <c r="I42" s="23"/>
      <c r="J42" s="24"/>
      <c r="K42" s="23"/>
      <c r="L42" s="23"/>
      <c r="N42" s="29"/>
      <c r="O42" s="113"/>
      <c r="P42" s="29"/>
      <c r="Q42" s="29"/>
    </row>
    <row r="43" spans="1:28">
      <c r="A43" s="7"/>
      <c r="P43" s="7"/>
      <c r="Q43" s="7"/>
      <c r="Y43" s="7"/>
      <c r="Z43" s="7"/>
      <c r="AA43" s="7"/>
    </row>
    <row r="44" spans="1:28">
      <c r="A44" s="7" t="s">
        <v>137</v>
      </c>
      <c r="P44" s="7"/>
      <c r="Q44" s="7"/>
      <c r="Y44" s="7"/>
      <c r="Z44" s="7"/>
      <c r="AA44" s="7"/>
    </row>
    <row r="45" spans="1:28">
      <c r="A45" s="7"/>
      <c r="P45" s="7"/>
      <c r="Q45" s="7"/>
      <c r="Y45" s="7"/>
      <c r="Z45" s="7"/>
      <c r="AA45" s="7"/>
    </row>
    <row r="46" spans="1:28">
      <c r="A46" s="7"/>
      <c r="P46" s="7"/>
      <c r="Q46" s="7"/>
      <c r="Y46" s="7"/>
      <c r="Z46" s="7"/>
      <c r="AA46" s="7"/>
    </row>
    <row r="47" spans="1:28">
      <c r="A47" s="7"/>
      <c r="P47" s="7"/>
      <c r="Q47" s="7"/>
      <c r="Y47" s="7"/>
      <c r="Z47" s="7"/>
      <c r="AA47" s="7"/>
    </row>
  </sheetData>
  <sheetProtection algorithmName="SHA-512" hashValue="ipMnfMyu2Erd3qKSvDPCt3ThqaOoKq7B6e+jG7ukxTaiDe71JsvJrydUWwzY1uvhbgcARx5wE5nn9rUwRVFx8Q==" saltValue="EmYUiChz05OOyzj3BImFLA==" spinCount="100000" sheet="1" selectLockedCells="1"/>
  <mergeCells count="18">
    <mergeCell ref="Y24:Y25"/>
    <mergeCell ref="Z24:Z25"/>
    <mergeCell ref="AA24:AA25"/>
    <mergeCell ref="Y5:AA5"/>
    <mergeCell ref="K16:M16"/>
    <mergeCell ref="P16:P18"/>
    <mergeCell ref="Q16:Q18"/>
    <mergeCell ref="K18:M18"/>
    <mergeCell ref="K12:M12"/>
    <mergeCell ref="S38:W38"/>
    <mergeCell ref="K14:M14"/>
    <mergeCell ref="C5:E5"/>
    <mergeCell ref="S2:W2"/>
    <mergeCell ref="G5:I5"/>
    <mergeCell ref="K5:M5"/>
    <mergeCell ref="P5:Q5"/>
    <mergeCell ref="S5:U5"/>
    <mergeCell ref="A2:M2"/>
  </mergeCells>
  <conditionalFormatting sqref="Q8:Q19 Z8:AA20">
    <cfRule type="cellIs" dxfId="7" priority="2" operator="lessThan">
      <formula>0</formula>
    </cfRule>
  </conditionalFormatting>
  <conditionalFormatting sqref="S38:W38">
    <cfRule type="containsText" dxfId="6" priority="3" operator="containsText" text="nicht bestanden">
      <formula>NOT(ISERROR(SEARCH("nicht bestanden",S38)))</formula>
    </cfRule>
    <cfRule type="containsText" dxfId="5" priority="4" operator="containsText" text="bestanden">
      <formula>NOT(ISERROR(SEARCH("bestanden",S38)))</formula>
    </cfRule>
  </conditionalFormatting>
  <conditionalFormatting sqref="W32 W34 W36">
    <cfRule type="expression" dxfId="4" priority="11">
      <formula>AND(ISNUMBER($W32),NOT($Z32))</formula>
    </cfRule>
    <cfRule type="expression" dxfId="3" priority="12">
      <formula>AND(ISNUMBER($W32),$Z32)</formula>
    </cfRule>
  </conditionalFormatting>
  <conditionalFormatting sqref="Z24">
    <cfRule type="cellIs" dxfId="2" priority="5" operator="lessThan">
      <formula>0</formula>
    </cfRule>
  </conditionalFormatting>
  <conditionalFormatting sqref="Z29">
    <cfRule type="cellIs" dxfId="1" priority="1" operator="lessThan">
      <formula>0</formula>
    </cfRule>
  </conditionalFormatting>
  <conditionalFormatting sqref="Z22:AA22">
    <cfRule type="cellIs" dxfId="0" priority="6" operator="lessThan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>
    <pageSetUpPr fitToPage="1"/>
  </sheetPr>
  <dimension ref="A1:F20"/>
  <sheetViews>
    <sheetView topLeftCell="A2" zoomScale="150" zoomScaleNormal="150" workbookViewId="0">
      <selection activeCell="A20" sqref="A20:F20"/>
    </sheetView>
  </sheetViews>
  <sheetFormatPr baseColWidth="10" defaultRowHeight="15"/>
  <cols>
    <col min="1" max="1" width="13" customWidth="1"/>
    <col min="2" max="2" width="65.7109375" customWidth="1"/>
    <col min="3" max="3" width="23.7109375" customWidth="1"/>
    <col min="4" max="4" width="16.42578125" customWidth="1"/>
    <col min="5" max="5" width="26.140625" customWidth="1"/>
    <col min="6" max="6" width="27.7109375" customWidth="1"/>
  </cols>
  <sheetData>
    <row r="1" spans="1:6" s="58" customFormat="1" ht="23.25" customHeight="1">
      <c r="A1" s="71" t="s">
        <v>111</v>
      </c>
      <c r="B1" s="1"/>
      <c r="C1" s="1"/>
      <c r="D1" s="1"/>
      <c r="E1" s="1"/>
      <c r="F1" s="1"/>
    </row>
    <row r="2" spans="1:6" ht="30">
      <c r="A2" s="72" t="s">
        <v>0</v>
      </c>
      <c r="B2" s="72" t="s">
        <v>1</v>
      </c>
      <c r="C2" s="72" t="s">
        <v>10</v>
      </c>
      <c r="D2" s="72" t="s">
        <v>11</v>
      </c>
      <c r="E2" s="72" t="s">
        <v>12</v>
      </c>
      <c r="F2" s="72" t="s">
        <v>83</v>
      </c>
    </row>
    <row r="3" spans="1:6" ht="27" customHeight="1">
      <c r="A3" s="135" t="s">
        <v>2</v>
      </c>
      <c r="B3" s="73" t="s">
        <v>3</v>
      </c>
      <c r="C3" s="73" t="s">
        <v>4</v>
      </c>
      <c r="D3" s="74">
        <v>0.5</v>
      </c>
      <c r="E3" s="136" t="s">
        <v>4</v>
      </c>
      <c r="F3" s="131" t="s">
        <v>82</v>
      </c>
    </row>
    <row r="4" spans="1:6" ht="25.5" customHeight="1">
      <c r="A4" s="135"/>
      <c r="B4" s="73" t="s">
        <v>112</v>
      </c>
      <c r="C4" s="73" t="s">
        <v>4</v>
      </c>
      <c r="D4" s="74">
        <v>0.5</v>
      </c>
      <c r="E4" s="136"/>
      <c r="F4" s="131"/>
    </row>
    <row r="5" spans="1:6" ht="36.75" customHeight="1">
      <c r="A5" s="132" t="s">
        <v>5</v>
      </c>
      <c r="B5" s="75" t="s">
        <v>3</v>
      </c>
      <c r="C5" s="75" t="s">
        <v>4</v>
      </c>
      <c r="D5" s="76">
        <v>0.5</v>
      </c>
      <c r="E5" s="133" t="s">
        <v>4</v>
      </c>
      <c r="F5" s="134" t="s">
        <v>82</v>
      </c>
    </row>
    <row r="6" spans="1:6" ht="36.75" customHeight="1">
      <c r="A6" s="132"/>
      <c r="B6" s="75" t="s">
        <v>112</v>
      </c>
      <c r="C6" s="75" t="s">
        <v>4</v>
      </c>
      <c r="D6" s="76">
        <v>0.5</v>
      </c>
      <c r="E6" s="133"/>
      <c r="F6" s="134"/>
    </row>
    <row r="7" spans="1:6" ht="27.75" customHeight="1">
      <c r="A7" s="135" t="s">
        <v>6</v>
      </c>
      <c r="B7" s="73" t="s">
        <v>123</v>
      </c>
      <c r="C7" s="73" t="s">
        <v>4</v>
      </c>
      <c r="D7" s="74">
        <v>0.5</v>
      </c>
      <c r="E7" s="136" t="s">
        <v>4</v>
      </c>
      <c r="F7" s="131" t="s">
        <v>82</v>
      </c>
    </row>
    <row r="8" spans="1:6" ht="27.75" customHeight="1">
      <c r="A8" s="135"/>
      <c r="B8" s="73" t="s">
        <v>112</v>
      </c>
      <c r="C8" s="73" t="s">
        <v>4</v>
      </c>
      <c r="D8" s="74">
        <v>0.5</v>
      </c>
      <c r="E8" s="136"/>
      <c r="F8" s="131"/>
    </row>
    <row r="9" spans="1:6" ht="33.75" customHeight="1">
      <c r="A9" s="132" t="s">
        <v>7</v>
      </c>
      <c r="B9" s="75" t="s">
        <v>8</v>
      </c>
      <c r="C9" s="75" t="s">
        <v>4</v>
      </c>
      <c r="D9" s="76">
        <v>0.5</v>
      </c>
      <c r="E9" s="133" t="s">
        <v>4</v>
      </c>
      <c r="F9" s="134" t="s">
        <v>82</v>
      </c>
    </row>
    <row r="10" spans="1:6" ht="31.5" customHeight="1">
      <c r="A10" s="132"/>
      <c r="B10" s="75" t="s">
        <v>112</v>
      </c>
      <c r="C10" s="75" t="s">
        <v>4</v>
      </c>
      <c r="D10" s="76">
        <v>0.5</v>
      </c>
      <c r="E10" s="133"/>
      <c r="F10" s="134"/>
    </row>
    <row r="11" spans="1:6" ht="30" customHeight="1">
      <c r="A11" s="137" t="s">
        <v>9</v>
      </c>
      <c r="B11" s="73" t="s">
        <v>8</v>
      </c>
      <c r="C11" s="73" t="s">
        <v>4</v>
      </c>
      <c r="D11" s="74">
        <v>0.5</v>
      </c>
      <c r="E11" s="136" t="s">
        <v>4</v>
      </c>
      <c r="F11" s="131" t="s">
        <v>82</v>
      </c>
    </row>
    <row r="12" spans="1:6" ht="30" customHeight="1">
      <c r="A12" s="138"/>
      <c r="B12" s="73" t="s">
        <v>112</v>
      </c>
      <c r="C12" s="73" t="s">
        <v>4</v>
      </c>
      <c r="D12" s="74">
        <v>0.5</v>
      </c>
      <c r="E12" s="136"/>
      <c r="F12" s="131"/>
    </row>
    <row r="13" spans="1:6" ht="32.25" customHeight="1">
      <c r="A13" s="139" t="s">
        <v>79</v>
      </c>
      <c r="B13" s="75" t="s">
        <v>8</v>
      </c>
      <c r="C13" s="75" t="s">
        <v>4</v>
      </c>
      <c r="D13" s="76">
        <v>0.5</v>
      </c>
      <c r="E13" s="133" t="s">
        <v>4</v>
      </c>
      <c r="F13" s="134" t="s">
        <v>82</v>
      </c>
    </row>
    <row r="14" spans="1:6" ht="31.5" customHeight="1">
      <c r="A14" s="140"/>
      <c r="B14" s="75" t="s">
        <v>112</v>
      </c>
      <c r="C14" s="75" t="s">
        <v>4</v>
      </c>
      <c r="D14" s="76">
        <v>0.5</v>
      </c>
      <c r="E14" s="133"/>
      <c r="F14" s="134"/>
    </row>
    <row r="15" spans="1:6" ht="37.5" customHeight="1">
      <c r="A15" s="137" t="s">
        <v>51</v>
      </c>
      <c r="B15" s="141" t="s">
        <v>112</v>
      </c>
      <c r="C15" s="141" t="s">
        <v>4</v>
      </c>
      <c r="D15" s="143">
        <v>1</v>
      </c>
      <c r="E15" s="136" t="s">
        <v>4</v>
      </c>
      <c r="F15" s="131" t="s">
        <v>82</v>
      </c>
    </row>
    <row r="16" spans="1:6" ht="29.25" customHeight="1">
      <c r="A16" s="138"/>
      <c r="B16" s="142"/>
      <c r="C16" s="142" t="s">
        <v>4</v>
      </c>
      <c r="D16" s="144" t="s">
        <v>13</v>
      </c>
      <c r="E16" s="136"/>
      <c r="F16" s="131"/>
    </row>
    <row r="17" spans="1:6" ht="66" customHeight="1">
      <c r="A17" s="77" t="s">
        <v>52</v>
      </c>
      <c r="B17" s="75" t="s">
        <v>112</v>
      </c>
      <c r="C17" s="78" t="s">
        <v>4</v>
      </c>
      <c r="D17" s="79">
        <v>1</v>
      </c>
      <c r="E17" s="80" t="s">
        <v>4</v>
      </c>
      <c r="F17" s="81" t="s">
        <v>82</v>
      </c>
    </row>
    <row r="18" spans="1:6" ht="47.25" customHeight="1">
      <c r="A18" s="137" t="s">
        <v>55</v>
      </c>
      <c r="B18" s="73" t="s">
        <v>80</v>
      </c>
      <c r="C18" s="73" t="s">
        <v>4</v>
      </c>
      <c r="D18" s="74">
        <v>0.5</v>
      </c>
      <c r="E18" s="136" t="s">
        <v>4</v>
      </c>
      <c r="F18" s="131" t="s">
        <v>82</v>
      </c>
    </row>
    <row r="19" spans="1:6" ht="47.25" customHeight="1">
      <c r="A19" s="138"/>
      <c r="B19" s="73" t="s">
        <v>81</v>
      </c>
      <c r="C19" s="73" t="s">
        <v>4</v>
      </c>
      <c r="D19" s="74">
        <v>0.5</v>
      </c>
      <c r="E19" s="136"/>
      <c r="F19" s="131"/>
    </row>
    <row r="20" spans="1:6" ht="39.75" customHeight="1">
      <c r="A20" s="129" t="s">
        <v>124</v>
      </c>
      <c r="B20" s="130"/>
      <c r="C20" s="130"/>
      <c r="D20" s="130"/>
      <c r="E20" s="130"/>
      <c r="F20" s="130"/>
    </row>
  </sheetData>
  <sheetProtection algorithmName="SHA-512" hashValue="aMdGK/F6M+8OYlII7kg/e0naJDoFoJG92tR+L21iDMbt4k6S65LTVbElq6WrhDZTXoar4HOud4Ivop0Al3T7KA==" saltValue="nmB2weR83ue9UKeZrbF8RA==" spinCount="100000" sheet="1" selectLockedCells="1" selectUnlockedCells="1"/>
  <mergeCells count="28">
    <mergeCell ref="A11:A12"/>
    <mergeCell ref="A15:A16"/>
    <mergeCell ref="E11:E12"/>
    <mergeCell ref="B15:B16"/>
    <mergeCell ref="C15:C16"/>
    <mergeCell ref="D15:D16"/>
    <mergeCell ref="A3:A4"/>
    <mergeCell ref="E3:E4"/>
    <mergeCell ref="F3:F4"/>
    <mergeCell ref="A5:A6"/>
    <mergeCell ref="E5:E6"/>
    <mergeCell ref="F5:F6"/>
    <mergeCell ref="A20:F20"/>
    <mergeCell ref="F7:F8"/>
    <mergeCell ref="A9:A10"/>
    <mergeCell ref="E9:E10"/>
    <mergeCell ref="F9:F10"/>
    <mergeCell ref="A7:A8"/>
    <mergeCell ref="E7:E8"/>
    <mergeCell ref="A18:A19"/>
    <mergeCell ref="E18:E19"/>
    <mergeCell ref="F18:F19"/>
    <mergeCell ref="F11:F12"/>
    <mergeCell ref="E13:E14"/>
    <mergeCell ref="F13:F14"/>
    <mergeCell ref="E15:E16"/>
    <mergeCell ref="F15:F16"/>
    <mergeCell ref="A13:A14"/>
  </mergeCells>
  <pageMargins left="0.70866141732283472" right="0.70866141732283472" top="0.78740157480314965" bottom="0.78740157480314965" header="0.31496062992125984" footer="0.31496062992125984"/>
  <pageSetup paperSize="9" scale="67" orientation="landscape" verticalDpi="0" r:id="rId1"/>
  <headerFooter>
    <oddHeader>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4">
    <pageSetUpPr fitToPage="1"/>
  </sheetPr>
  <dimension ref="A1:B120"/>
  <sheetViews>
    <sheetView showGridLines="0" showRowColHeaders="0" zoomScale="90" zoomScaleNormal="90" workbookViewId="0">
      <selection activeCell="B17" sqref="B17"/>
    </sheetView>
  </sheetViews>
  <sheetFormatPr baseColWidth="10" defaultColWidth="11.42578125" defaultRowHeight="19.5" customHeight="1"/>
  <cols>
    <col min="1" max="1" width="17.140625" style="43" customWidth="1"/>
    <col min="2" max="2" width="232" style="43" customWidth="1"/>
    <col min="3" max="16384" width="11.42578125" style="43"/>
  </cols>
  <sheetData>
    <row r="1" spans="1:2" s="41" customFormat="1" ht="28.5" customHeight="1">
      <c r="A1" s="145" t="s">
        <v>113</v>
      </c>
      <c r="B1" s="145"/>
    </row>
    <row r="2" spans="1:2" s="42" customFormat="1" ht="19.5" customHeight="1">
      <c r="A2" s="146" t="s">
        <v>86</v>
      </c>
      <c r="B2" s="146"/>
    </row>
    <row r="3" spans="1:2" s="42" customFormat="1" ht="19.5" customHeight="1">
      <c r="A3" s="82" t="s">
        <v>87</v>
      </c>
      <c r="B3" s="83"/>
    </row>
    <row r="4" spans="1:2" s="42" customFormat="1" ht="19.5" customHeight="1">
      <c r="A4" s="84">
        <v>4</v>
      </c>
      <c r="B4" s="84" t="s">
        <v>88</v>
      </c>
    </row>
    <row r="5" spans="1:2" s="42" customFormat="1" ht="19.5" customHeight="1">
      <c r="A5" s="84"/>
      <c r="B5" s="84" t="s">
        <v>89</v>
      </c>
    </row>
    <row r="6" spans="1:2" s="42" customFormat="1" ht="19.5" customHeight="1">
      <c r="A6" s="84"/>
      <c r="B6" s="84" t="s">
        <v>90</v>
      </c>
    </row>
    <row r="7" spans="1:2" s="42" customFormat="1" ht="19.5" customHeight="1">
      <c r="A7" s="84"/>
      <c r="B7" s="84" t="s">
        <v>91</v>
      </c>
    </row>
    <row r="8" spans="1:2" s="42" customFormat="1" ht="19.5" customHeight="1">
      <c r="A8" s="84">
        <v>5</v>
      </c>
      <c r="B8" s="84" t="s">
        <v>92</v>
      </c>
    </row>
    <row r="9" spans="1:2" s="42" customFormat="1" ht="19.5" customHeight="1">
      <c r="A9" s="84"/>
      <c r="B9" s="84" t="s">
        <v>93</v>
      </c>
    </row>
    <row r="10" spans="1:2" s="42" customFormat="1" ht="19.5" customHeight="1">
      <c r="A10" s="84"/>
      <c r="B10" s="84" t="s">
        <v>134</v>
      </c>
    </row>
    <row r="11" spans="1:2" s="42" customFormat="1" ht="19.5" customHeight="1">
      <c r="A11" s="84">
        <v>6</v>
      </c>
      <c r="B11" s="84" t="s">
        <v>94</v>
      </c>
    </row>
    <row r="12" spans="1:2" s="42" customFormat="1" ht="19.5" customHeight="1">
      <c r="A12" s="146" t="s">
        <v>57</v>
      </c>
      <c r="B12" s="146"/>
    </row>
    <row r="13" spans="1:2" s="42" customFormat="1" ht="19.5" customHeight="1">
      <c r="A13" s="82" t="s">
        <v>58</v>
      </c>
      <c r="B13" s="83"/>
    </row>
    <row r="14" spans="1:2" s="42" customFormat="1" ht="19.5" customHeight="1">
      <c r="A14" s="84">
        <v>1</v>
      </c>
      <c r="B14" s="84" t="s">
        <v>59</v>
      </c>
    </row>
    <row r="15" spans="1:2" s="42" customFormat="1" ht="19.5" customHeight="1">
      <c r="A15" s="84"/>
      <c r="B15" s="84" t="s">
        <v>60</v>
      </c>
    </row>
    <row r="16" spans="1:2" s="42" customFormat="1" ht="19.5" customHeight="1">
      <c r="A16" s="84"/>
      <c r="B16" s="84" t="s">
        <v>61</v>
      </c>
    </row>
    <row r="17" spans="1:2" s="42" customFormat="1" ht="19.5" customHeight="1">
      <c r="A17" s="84"/>
      <c r="B17" s="84" t="s">
        <v>62</v>
      </c>
    </row>
    <row r="18" spans="1:2" s="42" customFormat="1" ht="19.5" customHeight="1">
      <c r="A18" s="84"/>
      <c r="B18" s="84" t="s">
        <v>63</v>
      </c>
    </row>
    <row r="19" spans="1:2" s="42" customFormat="1" ht="19.5" customHeight="1">
      <c r="A19" s="84">
        <v>2</v>
      </c>
      <c r="B19" s="84" t="s">
        <v>56</v>
      </c>
    </row>
    <row r="20" spans="1:2" s="42" customFormat="1" ht="19.5" customHeight="1">
      <c r="A20" s="146" t="s">
        <v>14</v>
      </c>
      <c r="B20" s="146"/>
    </row>
    <row r="21" spans="1:2" s="42" customFormat="1" ht="19.5" customHeight="1">
      <c r="A21" s="82" t="s">
        <v>64</v>
      </c>
      <c r="B21" s="83"/>
    </row>
    <row r="22" spans="1:2" s="42" customFormat="1" ht="19.5" customHeight="1">
      <c r="A22" s="84">
        <v>1</v>
      </c>
      <c r="B22" s="84" t="s">
        <v>65</v>
      </c>
    </row>
    <row r="23" spans="1:2" s="42" customFormat="1" ht="19.5" customHeight="1">
      <c r="A23" s="84">
        <v>2</v>
      </c>
      <c r="B23" s="84" t="s">
        <v>66</v>
      </c>
    </row>
    <row r="24" spans="1:2" s="42" customFormat="1" ht="19.5" customHeight="1">
      <c r="A24" s="84">
        <v>3</v>
      </c>
      <c r="B24" s="84" t="s">
        <v>67</v>
      </c>
    </row>
    <row r="25" spans="1:2" s="42" customFormat="1" ht="19.5" customHeight="1">
      <c r="A25" s="84">
        <v>4</v>
      </c>
      <c r="B25" s="84" t="s">
        <v>68</v>
      </c>
    </row>
    <row r="26" spans="1:2" s="42" customFormat="1" ht="19.5" customHeight="1">
      <c r="A26" s="84">
        <v>5</v>
      </c>
      <c r="B26" s="84" t="s">
        <v>69</v>
      </c>
    </row>
    <row r="27" spans="1:2" s="42" customFormat="1" ht="19.5" customHeight="1">
      <c r="A27" s="84"/>
      <c r="B27" s="84" t="s">
        <v>70</v>
      </c>
    </row>
    <row r="28" spans="1:2" s="42" customFormat="1" ht="19.5" customHeight="1">
      <c r="A28" s="84"/>
      <c r="B28" s="84" t="s">
        <v>71</v>
      </c>
    </row>
    <row r="29" spans="1:2" s="42" customFormat="1" ht="19.5" customHeight="1">
      <c r="A29" s="84"/>
      <c r="B29" s="84" t="s">
        <v>72</v>
      </c>
    </row>
    <row r="30" spans="1:2" s="42" customFormat="1" ht="19.5" customHeight="1">
      <c r="A30" s="84">
        <v>6</v>
      </c>
      <c r="B30" s="84" t="s">
        <v>73</v>
      </c>
    </row>
    <row r="31" spans="1:2" s="42" customFormat="1" ht="19.5" customHeight="1">
      <c r="A31" s="84">
        <v>7</v>
      </c>
      <c r="B31" s="84" t="s">
        <v>74</v>
      </c>
    </row>
    <row r="32" spans="1:2" s="42" customFormat="1" ht="19.5" customHeight="1">
      <c r="A32" s="146" t="s">
        <v>75</v>
      </c>
      <c r="B32" s="146"/>
    </row>
    <row r="33" spans="1:2" s="42" customFormat="1" ht="19.5" customHeight="1">
      <c r="A33" s="82" t="s">
        <v>76</v>
      </c>
      <c r="B33" s="83"/>
    </row>
    <row r="34" spans="1:2" s="42" customFormat="1" ht="19.5" customHeight="1">
      <c r="A34" s="84">
        <v>1</v>
      </c>
      <c r="B34" s="84" t="s">
        <v>77</v>
      </c>
    </row>
    <row r="35" spans="1:2" s="42" customFormat="1" ht="19.5" customHeight="1">
      <c r="A35" s="84">
        <v>2</v>
      </c>
      <c r="B35" s="84" t="s">
        <v>78</v>
      </c>
    </row>
    <row r="36" spans="1:2" s="42" customFormat="1" ht="19.5" customHeight="1"/>
    <row r="37" spans="1:2" s="42" customFormat="1" ht="19.5" customHeight="1"/>
    <row r="38" spans="1:2" s="42" customFormat="1" ht="19.5" customHeight="1"/>
    <row r="39" spans="1:2" s="42" customFormat="1" ht="19.5" customHeight="1"/>
    <row r="40" spans="1:2" s="42" customFormat="1" ht="19.5" customHeight="1"/>
    <row r="41" spans="1:2" s="42" customFormat="1" ht="19.5" customHeight="1"/>
    <row r="42" spans="1:2" s="42" customFormat="1" ht="19.5" customHeight="1"/>
    <row r="43" spans="1:2" s="42" customFormat="1" ht="19.5" customHeight="1"/>
    <row r="44" spans="1:2" s="42" customFormat="1" ht="19.5" customHeight="1"/>
    <row r="45" spans="1:2" s="42" customFormat="1" ht="19.5" customHeight="1"/>
    <row r="46" spans="1:2" s="42" customFormat="1" ht="19.5" customHeight="1"/>
    <row r="47" spans="1:2" s="42" customFormat="1" ht="19.5" customHeight="1"/>
    <row r="48" spans="1:2" s="42" customFormat="1" ht="19.5" customHeight="1"/>
    <row r="49" s="42" customFormat="1" ht="19.5" customHeight="1"/>
    <row r="50" s="42" customFormat="1" ht="19.5" customHeight="1"/>
    <row r="51" s="42" customFormat="1" ht="19.5" customHeight="1"/>
    <row r="52" s="42" customFormat="1" ht="19.5" customHeight="1"/>
    <row r="53" s="42" customFormat="1" ht="19.5" customHeight="1"/>
    <row r="54" s="42" customFormat="1" ht="19.5" customHeight="1"/>
    <row r="55" s="42" customFormat="1" ht="19.5" customHeight="1"/>
    <row r="56" s="42" customFormat="1" ht="19.5" customHeight="1"/>
    <row r="57" s="42" customFormat="1" ht="19.5" customHeight="1"/>
    <row r="58" s="42" customFormat="1" ht="19.5" customHeight="1"/>
    <row r="59" s="42" customFormat="1" ht="19.5" customHeight="1"/>
    <row r="60" s="42" customFormat="1" ht="19.5" customHeight="1"/>
    <row r="61" s="42" customFormat="1" ht="19.5" customHeight="1"/>
    <row r="62" s="42" customFormat="1" ht="19.5" customHeight="1"/>
    <row r="63" s="42" customFormat="1" ht="19.5" customHeight="1"/>
    <row r="64" s="42" customFormat="1" ht="19.5" customHeight="1"/>
    <row r="65" s="42" customFormat="1" ht="19.5" customHeight="1"/>
    <row r="66" s="42" customFormat="1" ht="19.5" customHeight="1"/>
    <row r="67" s="42" customFormat="1" ht="19.5" customHeight="1"/>
    <row r="68" s="42" customFormat="1" ht="19.5" customHeight="1"/>
    <row r="69" s="42" customFormat="1" ht="19.5" customHeight="1"/>
    <row r="70" s="42" customFormat="1" ht="19.5" customHeight="1"/>
    <row r="71" s="42" customFormat="1" ht="19.5" customHeight="1"/>
    <row r="72" s="42" customFormat="1" ht="19.5" customHeight="1"/>
    <row r="73" s="42" customFormat="1" ht="19.5" customHeight="1"/>
    <row r="74" s="42" customFormat="1" ht="19.5" customHeight="1"/>
    <row r="75" s="42" customFormat="1" ht="19.5" customHeight="1"/>
    <row r="76" s="42" customFormat="1" ht="19.5" customHeight="1"/>
    <row r="77" s="42" customFormat="1" ht="19.5" customHeight="1"/>
    <row r="78" s="42" customFormat="1" ht="19.5" customHeight="1"/>
    <row r="79" s="42" customFormat="1" ht="19.5" customHeight="1"/>
    <row r="80" s="42" customFormat="1" ht="19.5" customHeight="1"/>
    <row r="81" s="42" customFormat="1" ht="19.5" customHeight="1"/>
    <row r="82" s="42" customFormat="1" ht="19.5" customHeight="1"/>
    <row r="83" s="42" customFormat="1" ht="19.5" customHeight="1"/>
    <row r="84" s="42" customFormat="1" ht="19.5" customHeight="1"/>
    <row r="85" s="42" customFormat="1" ht="19.5" customHeight="1"/>
    <row r="86" s="42" customFormat="1" ht="19.5" customHeight="1"/>
    <row r="87" s="42" customFormat="1" ht="19.5" customHeight="1"/>
    <row r="88" s="42" customFormat="1" ht="19.5" customHeight="1"/>
    <row r="89" s="42" customFormat="1" ht="19.5" customHeight="1"/>
    <row r="90" s="42" customFormat="1" ht="19.5" customHeight="1"/>
    <row r="91" s="42" customFormat="1" ht="19.5" customHeight="1"/>
    <row r="92" s="42" customFormat="1" ht="19.5" customHeight="1"/>
    <row r="93" s="42" customFormat="1" ht="19.5" customHeight="1"/>
    <row r="94" s="42" customFormat="1" ht="19.5" customHeight="1"/>
    <row r="95" s="42" customFormat="1" ht="19.5" customHeight="1"/>
    <row r="96" s="42" customFormat="1" ht="19.5" customHeight="1"/>
    <row r="97" spans="1:1" s="42" customFormat="1" ht="19.5" customHeight="1"/>
    <row r="98" spans="1:1" s="42" customFormat="1" ht="19.5" customHeight="1"/>
    <row r="99" spans="1:1" s="42" customFormat="1" ht="19.5" customHeight="1"/>
    <row r="100" spans="1:1" s="42" customFormat="1" ht="19.5" customHeight="1"/>
    <row r="101" spans="1:1" s="42" customFormat="1" ht="19.5" customHeight="1"/>
    <row r="102" spans="1:1" s="42" customFormat="1" ht="19.5" customHeight="1"/>
    <row r="103" spans="1:1" s="42" customFormat="1" ht="19.5" customHeight="1"/>
    <row r="104" spans="1:1" s="42" customFormat="1" ht="19.5" customHeight="1"/>
    <row r="105" spans="1:1" ht="19.5" customHeight="1">
      <c r="A105" s="42"/>
    </row>
    <row r="106" spans="1:1" ht="19.5" customHeight="1">
      <c r="A106" s="42"/>
    </row>
    <row r="107" spans="1:1" ht="19.5" customHeight="1">
      <c r="A107" s="42"/>
    </row>
    <row r="108" spans="1:1" ht="19.5" customHeight="1">
      <c r="A108" s="42"/>
    </row>
    <row r="109" spans="1:1" ht="19.5" customHeight="1">
      <c r="A109" s="42"/>
    </row>
    <row r="110" spans="1:1" ht="19.5" customHeight="1">
      <c r="A110" s="42"/>
    </row>
    <row r="111" spans="1:1" ht="19.5" customHeight="1">
      <c r="A111" s="42"/>
    </row>
    <row r="112" spans="1:1" ht="19.5" customHeight="1">
      <c r="A112" s="42"/>
    </row>
    <row r="113" spans="1:1" ht="19.5" customHeight="1">
      <c r="A113" s="42"/>
    </row>
    <row r="114" spans="1:1" ht="19.5" customHeight="1">
      <c r="A114" s="42"/>
    </row>
    <row r="115" spans="1:1" ht="19.5" customHeight="1">
      <c r="A115" s="42"/>
    </row>
    <row r="116" spans="1:1" ht="19.5" customHeight="1">
      <c r="A116" s="42"/>
    </row>
    <row r="117" spans="1:1" ht="19.5" customHeight="1">
      <c r="A117" s="42"/>
    </row>
    <row r="118" spans="1:1" ht="19.5" customHeight="1">
      <c r="A118" s="42"/>
    </row>
    <row r="119" spans="1:1" ht="19.5" customHeight="1">
      <c r="A119" s="42"/>
    </row>
    <row r="120" spans="1:1" ht="19.5" customHeight="1">
      <c r="A120" s="42"/>
    </row>
  </sheetData>
  <sheetProtection algorithmName="SHA-512" hashValue="u94tHtwWEkTYSTOQp/uMXjyl+tmhG+5CBH9tbwj8ivu/ow7ScJ1dqWcsoSgxoWfxtf+M+4Vdqx0Cu/DNSYE0wg==" saltValue="Ul2QKNwbyFsu0aMi6o9mkQ==" spinCount="100000" sheet="1" objects="1" scenarios="1" selectLockedCells="1" selectUnlockedCells="1"/>
  <mergeCells count="5">
    <mergeCell ref="A1:B1"/>
    <mergeCell ref="A2:B2"/>
    <mergeCell ref="A12:B12"/>
    <mergeCell ref="A20:B20"/>
    <mergeCell ref="A32:B32"/>
  </mergeCells>
  <pageMargins left="0.70866141732283472" right="0.70866141732283472" top="0.78740157480314965" bottom="0.78740157480314965" header="0.31496062992125984" footer="0.31496062992125984"/>
  <pageSetup paperSize="9" scale="93" orientation="portrait" r:id="rId1"/>
  <headerFooter>
    <oddHeader>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5">
    <pageSetUpPr fitToPage="1"/>
  </sheetPr>
  <dimension ref="A1:E20"/>
  <sheetViews>
    <sheetView showGridLines="0" showRowColHeaders="0" tabSelected="1" zoomScale="110" zoomScaleNormal="110" workbookViewId="0">
      <selection activeCell="C16" sqref="C16"/>
    </sheetView>
  </sheetViews>
  <sheetFormatPr baseColWidth="10" defaultColWidth="11.42578125" defaultRowHeight="14.25"/>
  <cols>
    <col min="1" max="1" width="23" style="2" customWidth="1"/>
    <col min="2" max="2" width="36.140625" style="2" customWidth="1"/>
    <col min="3" max="3" width="36.7109375" style="2" customWidth="1"/>
    <col min="4" max="4" width="158.28515625" style="5" customWidth="1"/>
    <col min="5" max="5" width="26.140625" style="2" customWidth="1"/>
    <col min="6" max="16384" width="11.42578125" style="2"/>
  </cols>
  <sheetData>
    <row r="1" spans="1:5" ht="21" customHeight="1">
      <c r="A1" s="147" t="s">
        <v>15</v>
      </c>
      <c r="B1" s="148"/>
      <c r="C1" s="148"/>
      <c r="D1" s="149"/>
      <c r="E1" s="93"/>
    </row>
    <row r="2" spans="1:5" ht="5.25" customHeight="1">
      <c r="A2" s="3"/>
      <c r="B2" s="3"/>
      <c r="C2" s="3"/>
      <c r="D2" s="4"/>
    </row>
    <row r="3" spans="1:5" ht="19.5" customHeight="1">
      <c r="A3" s="150" t="s">
        <v>16</v>
      </c>
      <c r="B3" s="151"/>
      <c r="C3" s="85" t="s">
        <v>17</v>
      </c>
      <c r="D3" s="86" t="s">
        <v>18</v>
      </c>
    </row>
    <row r="4" spans="1:5" ht="28.5" customHeight="1">
      <c r="A4" s="152" t="s">
        <v>2</v>
      </c>
      <c r="B4" s="87" t="s">
        <v>19</v>
      </c>
      <c r="C4" s="88" t="s">
        <v>84</v>
      </c>
      <c r="D4" s="89" t="s">
        <v>21</v>
      </c>
    </row>
    <row r="5" spans="1:5" ht="29.25" customHeight="1">
      <c r="A5" s="152"/>
      <c r="B5" s="87" t="s">
        <v>22</v>
      </c>
      <c r="C5" s="88" t="s">
        <v>30</v>
      </c>
      <c r="D5" s="89" t="s">
        <v>23</v>
      </c>
    </row>
    <row r="6" spans="1:5" ht="37.5" customHeight="1">
      <c r="A6" s="153" t="s">
        <v>5</v>
      </c>
      <c r="B6" s="90" t="s">
        <v>24</v>
      </c>
      <c r="C6" s="91" t="s">
        <v>20</v>
      </c>
      <c r="D6" s="92" t="s">
        <v>25</v>
      </c>
    </row>
    <row r="7" spans="1:5" ht="33" customHeight="1">
      <c r="A7" s="153"/>
      <c r="B7" s="90" t="s">
        <v>22</v>
      </c>
      <c r="C7" s="91" t="s">
        <v>30</v>
      </c>
      <c r="D7" s="92" t="s">
        <v>26</v>
      </c>
    </row>
    <row r="8" spans="1:5" ht="28.5" customHeight="1">
      <c r="A8" s="152" t="s">
        <v>6</v>
      </c>
      <c r="B8" s="154" t="s">
        <v>135</v>
      </c>
      <c r="C8" s="155"/>
      <c r="D8" s="156"/>
    </row>
    <row r="9" spans="1:5" ht="30.75" customHeight="1">
      <c r="A9" s="152"/>
      <c r="B9" s="157"/>
      <c r="C9" s="158"/>
      <c r="D9" s="159"/>
    </row>
    <row r="10" spans="1:5" ht="42" customHeight="1">
      <c r="A10" s="153" t="s">
        <v>7</v>
      </c>
      <c r="B10" s="163" t="s">
        <v>31</v>
      </c>
      <c r="C10" s="165" t="s">
        <v>20</v>
      </c>
      <c r="D10" s="167" t="s">
        <v>133</v>
      </c>
    </row>
    <row r="11" spans="1:5" ht="34.5" customHeight="1">
      <c r="A11" s="153"/>
      <c r="B11" s="164"/>
      <c r="C11" s="166"/>
      <c r="D11" s="168"/>
    </row>
    <row r="12" spans="1:5" ht="43.5" customHeight="1">
      <c r="A12" s="153" t="s">
        <v>130</v>
      </c>
      <c r="B12" s="163" t="s">
        <v>31</v>
      </c>
      <c r="C12" s="165" t="s">
        <v>32</v>
      </c>
      <c r="D12" s="167" t="s">
        <v>27</v>
      </c>
    </row>
    <row r="13" spans="1:5" ht="48" customHeight="1">
      <c r="A13" s="153"/>
      <c r="B13" s="164"/>
      <c r="C13" s="166"/>
      <c r="D13" s="168"/>
    </row>
    <row r="14" spans="1:5" ht="42" customHeight="1">
      <c r="A14" s="152" t="s">
        <v>131</v>
      </c>
      <c r="B14" s="169" t="s">
        <v>31</v>
      </c>
      <c r="C14" s="171" t="s">
        <v>32</v>
      </c>
      <c r="D14" s="173" t="s">
        <v>27</v>
      </c>
    </row>
    <row r="15" spans="1:5" ht="63.75" customHeight="1">
      <c r="A15" s="152"/>
      <c r="B15" s="170"/>
      <c r="C15" s="172"/>
      <c r="D15" s="174"/>
    </row>
    <row r="16" spans="1:5" ht="51" customHeight="1">
      <c r="A16" s="153" t="s">
        <v>132</v>
      </c>
      <c r="B16" s="90" t="s">
        <v>19</v>
      </c>
      <c r="C16" s="91" t="s">
        <v>114</v>
      </c>
      <c r="D16" s="92" t="s">
        <v>115</v>
      </c>
    </row>
    <row r="17" spans="1:4" ht="35.25" customHeight="1">
      <c r="A17" s="153"/>
      <c r="B17" s="90" t="s">
        <v>22</v>
      </c>
      <c r="C17" s="91" t="s">
        <v>116</v>
      </c>
      <c r="D17" s="92" t="s">
        <v>115</v>
      </c>
    </row>
    <row r="18" spans="1:4" ht="14.25" customHeight="1">
      <c r="A18" s="175" t="s">
        <v>28</v>
      </c>
      <c r="B18" s="176"/>
      <c r="C18" s="176"/>
      <c r="D18" s="176"/>
    </row>
    <row r="19" spans="1:4" ht="12" customHeight="1">
      <c r="A19" s="176"/>
      <c r="B19" s="176"/>
      <c r="C19" s="176"/>
      <c r="D19" s="176"/>
    </row>
    <row r="20" spans="1:4" ht="22.5" customHeight="1">
      <c r="A20" s="160" t="s">
        <v>29</v>
      </c>
      <c r="B20" s="161"/>
      <c r="C20" s="161"/>
      <c r="D20" s="162"/>
    </row>
  </sheetData>
  <sheetProtection selectLockedCells="1" selectUnlockedCells="1"/>
  <mergeCells count="21">
    <mergeCell ref="A20:D20"/>
    <mergeCell ref="A10:A11"/>
    <mergeCell ref="B10:B11"/>
    <mergeCell ref="C10:C11"/>
    <mergeCell ref="D10:D11"/>
    <mergeCell ref="A12:A13"/>
    <mergeCell ref="B12:B13"/>
    <mergeCell ref="C12:C13"/>
    <mergeCell ref="D12:D13"/>
    <mergeCell ref="A14:A15"/>
    <mergeCell ref="B14:B15"/>
    <mergeCell ref="C14:C15"/>
    <mergeCell ref="D14:D15"/>
    <mergeCell ref="A16:A17"/>
    <mergeCell ref="A18:D19"/>
    <mergeCell ref="A1:D1"/>
    <mergeCell ref="A3:B3"/>
    <mergeCell ref="A4:A5"/>
    <mergeCell ref="A6:A7"/>
    <mergeCell ref="A8:A9"/>
    <mergeCell ref="B8:D9"/>
  </mergeCells>
  <pageMargins left="0.70866141732283472" right="0.70866141732283472" top="0.78740157480314965" bottom="0.78740157480314965" header="0.31496062992125984" footer="0.31496062992125984"/>
  <pageSetup paperSize="9" scale="84" orientation="portrait" verticalDpi="0" r:id="rId1"/>
  <headerFooter>
    <oddHeader>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">
    <pageSetUpPr fitToPage="1"/>
  </sheetPr>
  <dimension ref="A1:I13"/>
  <sheetViews>
    <sheetView showGridLines="0" showRowColHeaders="0" zoomScale="125" zoomScaleNormal="125" workbookViewId="0">
      <selection activeCell="E7" sqref="E7"/>
    </sheetView>
  </sheetViews>
  <sheetFormatPr baseColWidth="10" defaultColWidth="11.42578125" defaultRowHeight="15.75"/>
  <cols>
    <col min="1" max="1" width="30.85546875" style="94" customWidth="1"/>
    <col min="2" max="3" width="12.85546875" style="94" customWidth="1"/>
    <col min="4" max="4" width="14.28515625" style="94" customWidth="1"/>
    <col min="5" max="5" width="14.140625" style="94" customWidth="1"/>
    <col min="6" max="6" width="14.42578125" style="94" customWidth="1"/>
    <col min="7" max="7" width="14.85546875" style="94" customWidth="1"/>
    <col min="8" max="8" width="16.5703125" style="94" customWidth="1"/>
    <col min="9" max="16384" width="11.42578125" style="94"/>
  </cols>
  <sheetData>
    <row r="1" spans="1:9" ht="15.75" customHeight="1">
      <c r="A1" s="177" t="s">
        <v>95</v>
      </c>
      <c r="B1" s="189" t="s">
        <v>96</v>
      </c>
      <c r="C1" s="191" t="s">
        <v>97</v>
      </c>
      <c r="D1" s="183" t="s">
        <v>98</v>
      </c>
      <c r="E1" s="184"/>
      <c r="F1" s="184"/>
      <c r="G1" s="185"/>
      <c r="H1" s="193" t="s">
        <v>99</v>
      </c>
    </row>
    <row r="2" spans="1:9" ht="16.5" thickBot="1">
      <c r="A2" s="178"/>
      <c r="B2" s="190"/>
      <c r="C2" s="192"/>
      <c r="D2" s="68" t="s">
        <v>106</v>
      </c>
      <c r="E2" s="68" t="s">
        <v>107</v>
      </c>
      <c r="F2" s="68" t="s">
        <v>121</v>
      </c>
      <c r="G2" s="68" t="s">
        <v>122</v>
      </c>
      <c r="H2" s="194"/>
    </row>
    <row r="3" spans="1:9" ht="42" customHeight="1">
      <c r="A3" s="106" t="s">
        <v>100</v>
      </c>
      <c r="B3" s="107">
        <v>120</v>
      </c>
      <c r="C3" s="107">
        <v>12</v>
      </c>
      <c r="D3" s="107"/>
      <c r="E3" s="107"/>
      <c r="F3" s="108">
        <v>3</v>
      </c>
      <c r="G3" s="108">
        <v>3</v>
      </c>
      <c r="H3" s="109"/>
      <c r="I3" s="180" t="s">
        <v>54</v>
      </c>
    </row>
    <row r="4" spans="1:9" ht="42" customHeight="1">
      <c r="A4" s="106" t="s">
        <v>101</v>
      </c>
      <c r="B4" s="107">
        <v>200</v>
      </c>
      <c r="C4" s="107">
        <v>20</v>
      </c>
      <c r="D4" s="107">
        <v>5</v>
      </c>
      <c r="E4" s="107">
        <v>5</v>
      </c>
      <c r="F4" s="108" t="s">
        <v>120</v>
      </c>
      <c r="G4" s="108" t="s">
        <v>120</v>
      </c>
      <c r="H4" s="109"/>
      <c r="I4" s="181"/>
    </row>
    <row r="5" spans="1:9" ht="42" customHeight="1">
      <c r="A5" s="106" t="s">
        <v>102</v>
      </c>
      <c r="B5" s="107">
        <v>200</v>
      </c>
      <c r="C5" s="107">
        <v>20</v>
      </c>
      <c r="D5" s="107"/>
      <c r="E5" s="107"/>
      <c r="F5" s="108">
        <v>5</v>
      </c>
      <c r="G5" s="108">
        <v>5</v>
      </c>
      <c r="H5" s="109"/>
      <c r="I5" s="181"/>
    </row>
    <row r="6" spans="1:9" ht="42" customHeight="1">
      <c r="A6" s="106" t="s">
        <v>7</v>
      </c>
      <c r="B6" s="107">
        <v>240</v>
      </c>
      <c r="C6" s="107">
        <v>24</v>
      </c>
      <c r="D6" s="107">
        <v>6</v>
      </c>
      <c r="E6" s="107">
        <v>6</v>
      </c>
      <c r="F6" s="108"/>
      <c r="G6" s="108"/>
      <c r="H6" s="109">
        <v>760</v>
      </c>
      <c r="I6" s="181"/>
    </row>
    <row r="7" spans="1:9" ht="42" customHeight="1">
      <c r="A7" s="110" t="s">
        <v>103</v>
      </c>
      <c r="B7" s="95">
        <v>200</v>
      </c>
      <c r="C7" s="95">
        <v>20</v>
      </c>
      <c r="D7" s="95">
        <v>5</v>
      </c>
      <c r="E7" s="95">
        <v>5</v>
      </c>
      <c r="F7" s="96"/>
      <c r="G7" s="96"/>
      <c r="H7" s="179">
        <v>400</v>
      </c>
      <c r="I7" s="182" t="s">
        <v>108</v>
      </c>
    </row>
    <row r="8" spans="1:9" ht="42" customHeight="1">
      <c r="A8" s="110" t="s">
        <v>79</v>
      </c>
      <c r="B8" s="95">
        <v>200</v>
      </c>
      <c r="C8" s="95">
        <v>20</v>
      </c>
      <c r="D8" s="95"/>
      <c r="E8" s="95"/>
      <c r="F8" s="96">
        <v>5</v>
      </c>
      <c r="G8" s="96">
        <v>5</v>
      </c>
      <c r="H8" s="179"/>
      <c r="I8" s="182"/>
    </row>
    <row r="9" spans="1:9" ht="42" customHeight="1">
      <c r="A9" s="111" t="s">
        <v>51</v>
      </c>
      <c r="B9" s="97">
        <v>160</v>
      </c>
      <c r="C9" s="97">
        <v>16</v>
      </c>
      <c r="D9" s="97">
        <v>4</v>
      </c>
      <c r="E9" s="97">
        <v>4</v>
      </c>
      <c r="F9" s="98"/>
      <c r="G9" s="98"/>
      <c r="H9" s="99"/>
      <c r="I9" s="186" t="s">
        <v>109</v>
      </c>
    </row>
    <row r="10" spans="1:9" ht="42" customHeight="1">
      <c r="A10" s="111" t="s">
        <v>52</v>
      </c>
      <c r="B10" s="97">
        <v>80</v>
      </c>
      <c r="C10" s="97">
        <v>8</v>
      </c>
      <c r="D10" s="97"/>
      <c r="E10" s="97"/>
      <c r="F10" s="98">
        <v>2</v>
      </c>
      <c r="G10" s="98">
        <v>2</v>
      </c>
      <c r="H10" s="99">
        <v>240</v>
      </c>
      <c r="I10" s="186"/>
    </row>
    <row r="11" spans="1:9" ht="42" customHeight="1">
      <c r="A11" s="112" t="s">
        <v>104</v>
      </c>
      <c r="B11" s="100"/>
      <c r="C11" s="100">
        <v>140</v>
      </c>
      <c r="D11" s="100"/>
      <c r="E11" s="101"/>
      <c r="F11" s="100"/>
      <c r="G11" s="102"/>
      <c r="H11" s="103">
        <v>40</v>
      </c>
      <c r="I11" s="187" t="s">
        <v>110</v>
      </c>
    </row>
    <row r="12" spans="1:9" ht="42" customHeight="1" thickBot="1">
      <c r="A12" s="112" t="s">
        <v>81</v>
      </c>
      <c r="B12" s="100">
        <v>40</v>
      </c>
      <c r="C12" s="100"/>
      <c r="D12" s="100"/>
      <c r="E12" s="101"/>
      <c r="F12" s="104">
        <v>2</v>
      </c>
      <c r="G12" s="105"/>
      <c r="H12" s="103"/>
      <c r="I12" s="188"/>
    </row>
    <row r="13" spans="1:9" ht="16.5" thickBot="1">
      <c r="A13" s="69" t="s">
        <v>105</v>
      </c>
      <c r="B13" s="69">
        <f>SUM(B3:B12)</f>
        <v>1440</v>
      </c>
      <c r="C13" s="69">
        <f>SUM(C3:C10,C12)</f>
        <v>140</v>
      </c>
      <c r="D13" s="69">
        <f t="shared" ref="D13:G13" si="0">SUM(D3:D12)</f>
        <v>20</v>
      </c>
      <c r="E13" s="69">
        <f t="shared" si="0"/>
        <v>20</v>
      </c>
      <c r="F13" s="69">
        <f t="shared" si="0"/>
        <v>17</v>
      </c>
      <c r="G13" s="69">
        <f t="shared" si="0"/>
        <v>15</v>
      </c>
      <c r="H13" s="70">
        <v>1440</v>
      </c>
    </row>
  </sheetData>
  <sheetProtection selectLockedCells="1" selectUnlockedCells="1"/>
  <mergeCells count="10">
    <mergeCell ref="I9:I10"/>
    <mergeCell ref="I11:I12"/>
    <mergeCell ref="B1:B2"/>
    <mergeCell ref="C1:C2"/>
    <mergeCell ref="H1:H2"/>
    <mergeCell ref="A1:A2"/>
    <mergeCell ref="H7:H8"/>
    <mergeCell ref="I3:I6"/>
    <mergeCell ref="I7:I8"/>
    <mergeCell ref="D1:G1"/>
  </mergeCells>
  <pageMargins left="0.70866141732283472" right="0.70866141732283472" top="0.78740157480314965" bottom="0.78740157480314965" header="0.31496062992125984" footer="0.31496062992125984"/>
  <pageSetup paperSize="9" scale="9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2</vt:i4>
      </vt:variant>
    </vt:vector>
  </HeadingPairs>
  <TitlesOfParts>
    <vt:vector size="7" baseType="lpstr">
      <vt:lpstr>Notenrechner</vt:lpstr>
      <vt:lpstr>Gewichtung und Rundung</vt:lpstr>
      <vt:lpstr>Bestehensnorm</vt:lpstr>
      <vt:lpstr>Art Dauer Hilfsmittel Prüfungen</vt:lpstr>
      <vt:lpstr>Stundentafel</vt:lpstr>
      <vt:lpstr>Notenrechner!Druckbereich</vt:lpstr>
      <vt:lpstr>Stundentafel!Druckbereich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Franceschini Alexander</dc:creator>
  <cp:lastModifiedBy>Rechsteiner Jo</cp:lastModifiedBy>
  <cp:lastPrinted>2021-10-04T05:13:39Z</cp:lastPrinted>
  <dcterms:created xsi:type="dcterms:W3CDTF">2014-08-22T10:36:18Z</dcterms:created>
  <dcterms:modified xsi:type="dcterms:W3CDTF">2024-03-26T05:55:39Z</dcterms:modified>
</cp:coreProperties>
</file>