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U:\Notenrechner\"/>
    </mc:Choice>
  </mc:AlternateContent>
  <bookViews>
    <workbookView xWindow="0" yWindow="0" windowWidth="28800" windowHeight="11700"/>
  </bookViews>
  <sheets>
    <sheet name="Notenrechner" sheetId="11" r:id="rId1"/>
    <sheet name="Gewichtung und Rundung" sheetId="2" r:id="rId2"/>
    <sheet name="Bestehensnorm" sheetId="3" r:id="rId3"/>
    <sheet name="Art Dauer Hilfsmittel Prüfungen" sheetId="4" r:id="rId4"/>
    <sheet name="Übersicht" sheetId="9" r:id="rId5"/>
    <sheet name="Stundentafel" sheetId="7" r:id="rId6"/>
  </sheets>
  <externalReferences>
    <externalReference r:id="rId7"/>
  </externalReferences>
  <definedNames>
    <definedName name="_xlnm.Print_Area" localSheetId="3">'Art Dauer Hilfsmittel Prüfungen'!$A$1:$D$18</definedName>
    <definedName name="_xlnm.Print_Area" localSheetId="2">Bestehensnorm!$A$2:$F$24</definedName>
    <definedName name="_xlnm.Print_Area" localSheetId="1">'Gewichtung und Rundung'!$A$1:$F$7</definedName>
    <definedName name="_xlnm.Print_Area" localSheetId="0">Notenrechner!$A$2:$Y$71</definedName>
    <definedName name="Notenwerte" localSheetId="0">'[1]E-Profil'!$A$37:$A$47</definedName>
  </definedNames>
  <calcPr calcId="162913"/>
</workbook>
</file>

<file path=xl/calcChain.xml><?xml version="1.0" encoding="utf-8"?>
<calcChain xmlns="http://schemas.openxmlformats.org/spreadsheetml/2006/main">
  <c r="S60" i="11" l="1"/>
  <c r="W60" i="11" s="1"/>
  <c r="S58" i="11"/>
  <c r="W58" i="11" s="1"/>
  <c r="AA58" i="11" s="1"/>
  <c r="O54" i="11"/>
  <c r="W54" i="11" s="1"/>
  <c r="AA22" i="11"/>
  <c r="U22" i="11"/>
  <c r="AA21" i="11"/>
  <c r="S20" i="11"/>
  <c r="AA19" i="11"/>
  <c r="S18" i="11"/>
  <c r="W18" i="11" s="1"/>
  <c r="AA17" i="11"/>
  <c r="U16" i="11"/>
  <c r="W16" i="11" s="1"/>
  <c r="U14" i="11"/>
  <c r="S14" i="11"/>
  <c r="U12" i="11"/>
  <c r="S12" i="11"/>
  <c r="U10" i="11"/>
  <c r="S10" i="11"/>
  <c r="U8" i="11"/>
  <c r="S8" i="11"/>
  <c r="S54" i="11" l="1"/>
  <c r="W20" i="11"/>
  <c r="AB20" i="11" s="1"/>
  <c r="AA18" i="11"/>
  <c r="AA16" i="11"/>
  <c r="AB16" i="11"/>
  <c r="W14" i="11"/>
  <c r="AB14" i="11" s="1"/>
  <c r="W12" i="11"/>
  <c r="AB12" i="11" s="1"/>
  <c r="W10" i="11"/>
  <c r="AB10" i="11" s="1"/>
  <c r="W8" i="11"/>
  <c r="AA8" i="11" s="1"/>
  <c r="W63" i="11"/>
  <c r="AB54" i="11"/>
  <c r="AA54" i="11"/>
  <c r="AC54" i="11"/>
  <c r="AC60" i="11"/>
  <c r="AB60" i="11"/>
  <c r="AA60" i="11"/>
  <c r="AB58" i="11"/>
  <c r="AB18" i="11"/>
  <c r="AC58" i="11"/>
  <c r="Z65" i="11" l="1"/>
  <c r="W65" i="11" s="1"/>
  <c r="Z67" i="11"/>
  <c r="W67" i="11" s="1"/>
  <c r="AA20" i="11"/>
  <c r="AA14" i="11"/>
  <c r="AA12" i="11"/>
  <c r="AA10" i="11"/>
  <c r="AB8" i="11"/>
  <c r="Z31" i="11" s="1"/>
  <c r="AA31" i="11" s="1"/>
  <c r="W27" i="11"/>
  <c r="AA63" i="11"/>
  <c r="G12" i="7"/>
  <c r="F12" i="7"/>
  <c r="E12" i="7"/>
  <c r="D12" i="7"/>
  <c r="C12" i="7"/>
  <c r="B12" i="7"/>
  <c r="AA27" i="11" l="1"/>
  <c r="S72" i="11"/>
  <c r="AA67" i="11"/>
  <c r="Z29" i="11"/>
  <c r="AA29" i="11" s="1"/>
  <c r="AA65" i="11"/>
  <c r="S71" i="11" l="1"/>
  <c r="S33" i="11"/>
  <c r="S69" i="11"/>
  <c r="W29" i="11"/>
  <c r="W31" i="11" s="1"/>
</calcChain>
</file>

<file path=xl/sharedStrings.xml><?xml version="1.0" encoding="utf-8"?>
<sst xmlns="http://schemas.openxmlformats.org/spreadsheetml/2006/main" count="227" uniqueCount="153">
  <si>
    <t>Fachnote</t>
  </si>
  <si>
    <t>Berufspraxis schriftlich</t>
  </si>
  <si>
    <t>Berufspraxis mündlich</t>
  </si>
  <si>
    <t>1. Jahr</t>
  </si>
  <si>
    <t>2. Jahr</t>
  </si>
  <si>
    <t>IKA</t>
  </si>
  <si>
    <t>Projektarbeiten</t>
  </si>
  <si>
    <t>Notenbestandteile</t>
  </si>
  <si>
    <t>Schriftliche Prüfung + mündliche Prüfung</t>
  </si>
  <si>
    <t>Ganze oder halbe Note</t>
  </si>
  <si>
    <t>1 Dezimalstelle</t>
  </si>
  <si>
    <t>1/8</t>
  </si>
  <si>
    <t>Französisch</t>
  </si>
  <si>
    <t>Englisch</t>
  </si>
  <si>
    <t>Schriftliche Prüfung</t>
  </si>
  <si>
    <t>2/8</t>
  </si>
  <si>
    <t>SA</t>
  </si>
  <si>
    <t>1/4</t>
  </si>
  <si>
    <t>Mündliche Prüfung</t>
  </si>
  <si>
    <t>ALS</t>
  </si>
  <si>
    <t>PE oder üK-Kompetenz-nachweise</t>
  </si>
  <si>
    <t>Rundung Fachnote</t>
  </si>
  <si>
    <t>Gewichtung</t>
  </si>
  <si>
    <t>Rundung Note</t>
  </si>
  <si>
    <t>Gewichtung der 7 Qualifikationsbereiche</t>
  </si>
  <si>
    <t>Gesamtnote schulischer Teil = Mittelwert der Qualifikationsbereiche, auf eine Dezimalstelle gerundet.</t>
  </si>
  <si>
    <t>Ist der Mittelwert der Gesamtnoten betrieblicher und schulischer Teil gleich Note 5.3 oder höher, liegt eine Rangierung vor, die beurkundet wird.</t>
  </si>
  <si>
    <t>Der betriebliche Teil des Qualifikationsverfahrens ist bestanden, wenn</t>
  </si>
  <si>
    <t>nicht mehr als 1 Fachnote des betrieblichen Teils ungenügend ist und gleichzeitig</t>
  </si>
  <si>
    <t>keine Fachnote des betrieblichen Teils unter der Note 3.0 liegt.</t>
  </si>
  <si>
    <t>Der schulische Teil des Qualifikationsverfahrens ist bestanden, wenn</t>
  </si>
  <si>
    <t>Gesamtnote betrieblicher Teil = Mittelwert der Qualifikationsbereiche, auf eine Dezimalstelle gerundet.</t>
  </si>
  <si>
    <t>die Gesamtnote betrieblicher Teil gleich Note 4.0 oder höher ist und gleichzeitig</t>
  </si>
  <si>
    <r>
      <t>die Summe der gewichteten negativen Notenabweichungen zur Note 4.0 nicht mehr als 2 Notenpunkte beträgt. (</t>
    </r>
    <r>
      <rPr>
        <sz val="11"/>
        <color rgb="FFFF0000"/>
        <rFont val="Arial"/>
        <family val="2"/>
      </rPr>
      <t>Ist die W+G1-Note ungenügend, zählt diese für die Notenabweichung doppelt.</t>
    </r>
    <r>
      <rPr>
        <sz val="11"/>
        <color theme="1"/>
        <rFont val="Arial"/>
        <family val="2"/>
      </rPr>
      <t>)</t>
    </r>
  </si>
  <si>
    <r>
      <t>die Gesamtnote schulischer Teil gleich Note 4.0 oder höher (</t>
    </r>
    <r>
      <rPr>
        <sz val="11"/>
        <color rgb="FFFF0000"/>
        <rFont val="Arial"/>
        <family val="2"/>
      </rPr>
      <t>W+G1 wird doppelt gezählt.</t>
    </r>
    <r>
      <rPr>
        <sz val="11"/>
        <color theme="1"/>
        <rFont val="Arial"/>
        <family val="2"/>
      </rPr>
      <t>) ist und gleichzeitig</t>
    </r>
  </si>
  <si>
    <r>
      <t>nicht mehr als 2 Fachnoten  ungenügend (</t>
    </r>
    <r>
      <rPr>
        <sz val="11"/>
        <color rgb="FFFF0000"/>
        <rFont val="Arial"/>
        <family val="2"/>
      </rPr>
      <t>Ist die W+G1-Note ungenügend, zählt diese als eine ungenügende Fachnote.</t>
    </r>
    <r>
      <rPr>
        <sz val="11"/>
        <color theme="1"/>
        <rFont val="Arial"/>
        <family val="2"/>
      </rPr>
      <t>) sind und gleichzeitig</t>
    </r>
  </si>
  <si>
    <t>Art der Prüfungen</t>
  </si>
  <si>
    <t>Dauer</t>
  </si>
  <si>
    <t>zugelassene Hilfsmittel</t>
  </si>
  <si>
    <t>Rechtschreibewörterbuch (nicht elektronisch)</t>
  </si>
  <si>
    <t>Rechtschreibewörterbuch in der Vorbereitung (nicht elektronisch)</t>
  </si>
  <si>
    <t>schriftliche Prüfung</t>
  </si>
  <si>
    <t>mündliche Prüfung</t>
  </si>
  <si>
    <t>schriftliche Prüfung + Hörverstehen*</t>
  </si>
  <si>
    <t>120 Minuten</t>
  </si>
  <si>
    <t>20 Minuten + 20 Minuten Vorbereitung</t>
  </si>
  <si>
    <t>90 Minuten</t>
  </si>
  <si>
    <t>Berufspraxis</t>
  </si>
  <si>
    <t>gemäss Angaben Branche</t>
  </si>
  <si>
    <t>Windows- und Office-Hilfssysteme, Schulungsunterlagen in Papierform, Rechtschreibewörterbuch, OR</t>
  </si>
  <si>
    <t>120 Minuten + 15 Minuten Lesezeit</t>
  </si>
  <si>
    <t>100%</t>
  </si>
  <si>
    <t>* Das Hörverstehen ist Teil der mündlichen Prüfung und wird aus praktischen Gründen mit den schriftlichen Prüfungen geprüft.</t>
  </si>
  <si>
    <t>Das Qualifikationsverfahren ist bestanden, wenn die Bestehensnormen sowohl des betrieblichen als auch des schulischen Teils erfüllt sind.</t>
  </si>
  <si>
    <t>Mittelwert aus 8 Noten, ganze oder halbe Note</t>
  </si>
  <si>
    <t>2/4</t>
  </si>
  <si>
    <t>Es besteht kein Anspruch auf schuleigenes Material. Für die zugelassenen Hilfsmittel sind die Absolventinnen und Absolventen selber verantwortlich.</t>
  </si>
  <si>
    <t>30 Minuten (zuzügl. Lesezeit)</t>
  </si>
  <si>
    <t>EFZ</t>
  </si>
  <si>
    <t>3.Jahr</t>
  </si>
  <si>
    <t>Prüfung</t>
  </si>
  <si>
    <t>Positionen</t>
  </si>
  <si>
    <t>Gew.</t>
  </si>
  <si>
    <t>Wertung</t>
  </si>
  <si>
    <t>1.Sem</t>
  </si>
  <si>
    <t>2.Sem</t>
  </si>
  <si>
    <t>3.Sem</t>
  </si>
  <si>
    <t>4.Sem</t>
  </si>
  <si>
    <t>5.Sem</t>
  </si>
  <si>
    <t>6.Sem</t>
  </si>
  <si>
    <t>Erf.</t>
  </si>
  <si>
    <t>Prf.</t>
  </si>
  <si>
    <t>Fehl-
note</t>
  </si>
  <si>
    <t>Ungen.
Note</t>
  </si>
  <si>
    <t xml:space="preserve">Anz. Ungen.: </t>
  </si>
  <si>
    <t>mündlich und/oder schriftlich</t>
  </si>
  <si>
    <t>8 gleichwertige Noten, je auf ganze oder halbe Noten gerundet</t>
  </si>
  <si>
    <t>Erfahrungsnote / Prüfung</t>
  </si>
  <si>
    <t>NOTENBESTANDTEILE UND NOTENGEWICHTUNG</t>
  </si>
  <si>
    <t xml:space="preserve">ÜBERSICHT </t>
  </si>
  <si>
    <t>Das Qualifikationsverfahren darf zweimal wiederholt werden, frühestens nach einem Jahr.</t>
  </si>
  <si>
    <t>Wörterbuch, konventionell (nicht elektronisch)</t>
  </si>
  <si>
    <t xml:space="preserve">                Lehrjahr 1</t>
  </si>
  <si>
    <t xml:space="preserve">                Lehrjahr 2</t>
  </si>
  <si>
    <t xml:space="preserve">                Lehrjahr 3</t>
  </si>
  <si>
    <t>Unterrichtsbereiche</t>
  </si>
  <si>
    <t>Semester 1</t>
  </si>
  <si>
    <t>Semester 2</t>
  </si>
  <si>
    <t>Semester 3</t>
  </si>
  <si>
    <t>Semester 4</t>
  </si>
  <si>
    <t>Semester 5</t>
  </si>
  <si>
    <t>Semester 6</t>
  </si>
  <si>
    <t>Standardsprache</t>
  </si>
  <si>
    <t>W&amp;G</t>
  </si>
  <si>
    <t>V&amp;V</t>
  </si>
  <si>
    <t>üfk</t>
  </si>
  <si>
    <t>Sport</t>
  </si>
  <si>
    <t>Total</t>
  </si>
  <si>
    <t>Schultage</t>
  </si>
  <si>
    <t>Stundentafel E-Profil</t>
  </si>
  <si>
    <t>Art und Dauer der Prüfungen sowie zugelassene Hilfsmittel</t>
  </si>
  <si>
    <t>120 Minuten Teil 1         30 Minuten Pause        120 Minuten Teil 2</t>
  </si>
  <si>
    <t>W&amp;G1</t>
  </si>
  <si>
    <t>Deutsch (Standardsprache)</t>
  </si>
  <si>
    <r>
      <t>Englisch</t>
    </r>
    <r>
      <rPr>
        <vertAlign val="superscript"/>
        <sz val="11"/>
        <rFont val="Arial"/>
        <family val="2"/>
      </rPr>
      <t>1</t>
    </r>
    <r>
      <rPr>
        <sz val="11"/>
        <rFont val="Arial"/>
        <family val="2"/>
      </rPr>
      <t xml:space="preserve">                        (zweite Fremdsprache)</t>
    </r>
  </si>
  <si>
    <r>
      <t>Französisch</t>
    </r>
    <r>
      <rPr>
        <vertAlign val="superscript"/>
        <sz val="11"/>
        <rFont val="Arial"/>
        <family val="2"/>
      </rPr>
      <t>1</t>
    </r>
    <r>
      <rPr>
        <sz val="11"/>
        <rFont val="Arial"/>
        <family val="2"/>
      </rPr>
      <t xml:space="preserve"> (erste Fremdsprache)</t>
    </r>
  </si>
  <si>
    <r>
      <rPr>
        <vertAlign val="superscript"/>
        <sz val="11"/>
        <rFont val="Arial"/>
        <family val="2"/>
      </rPr>
      <t>1</t>
    </r>
    <r>
      <rPr>
        <sz val="11"/>
        <rFont val="Arial"/>
        <family val="2"/>
      </rPr>
      <t xml:space="preserve"> Anerkannte Sprachdiplome können Prüfungen in den Fremdsprachen ersetzen. Siehe Rubrik Fremdsprachendiplome.</t>
    </r>
  </si>
  <si>
    <t>1 Deutsch</t>
  </si>
  <si>
    <t>Qualifikationsbereiche (7)</t>
  </si>
  <si>
    <t>4 IKA</t>
  </si>
  <si>
    <t xml:space="preserve">6 W&amp;G II </t>
  </si>
  <si>
    <t>7.1 Projektarbeiten V&amp;V</t>
  </si>
  <si>
    <t>7.2 Projektarbeiten SA</t>
  </si>
  <si>
    <t>ZGB, OR, SchKG (kaufmännische Studienausgabe, unbeschriftete Reiter, ohne Notizen und Markierungen), Taschenrechner (nichtdruckend, netzunabhängig, mit ausschliesslich nummerischer Anzeige und nicht kommunikationsfähig)</t>
  </si>
  <si>
    <t>Wörterbuch in der Vorbereitung (nicht elektronisch, Briefteil abgeklebt)</t>
  </si>
  <si>
    <t>gemäss Verordnung des SBFI über die berufliche Grundbildung, Kauffrau/Kaufmann mit EFZ vom 26.11.2011 (Stand am 01.01.2015)</t>
  </si>
  <si>
    <t>Qualifikationsbereiche (3)</t>
  </si>
  <si>
    <t>2 Berufspraxis schriftlich</t>
  </si>
  <si>
    <t>3 Berufspraxis mündlich</t>
  </si>
  <si>
    <t>1.1 Arbeits- und Lernsituationen (6)</t>
  </si>
  <si>
    <t>1.2 üK-Kompetenznachweise oder Prozesseinheiten (2)</t>
  </si>
  <si>
    <t>Gewichtung der 3 Qualifikationsbereiche</t>
  </si>
  <si>
    <t>Qualifikations-bereiche (3)</t>
  </si>
  <si>
    <t>ERFA-Note = 6 ALS</t>
  </si>
  <si>
    <t>ERFA-Note = 2 PE oder üK-Kompetenznachweise</t>
  </si>
  <si>
    <t>Französisch                        (erste Fremdsprache)</t>
  </si>
  <si>
    <t>ERFA-Note  =                                                  Mittelwert aller Semesternoten</t>
  </si>
  <si>
    <t>ERFA-Note  =                                                Mittelwert aller Semesternoten</t>
  </si>
  <si>
    <t>Englisch                  (zweite Fremdsprache)</t>
  </si>
  <si>
    <t>W&amp;G2</t>
  </si>
  <si>
    <t>ERFA-Note  =                                                    Mittelwert aller Semesternoten</t>
  </si>
  <si>
    <t>ERFA-Note   =                                                Mittelwert aller Semesternoten</t>
  </si>
  <si>
    <t>ERFA-Note   =                                                   Mittelwert aller Semesternoten</t>
  </si>
  <si>
    <t>V+V   =                                                                  Mittelwert aus 3 V+V Modulen</t>
  </si>
  <si>
    <t>Das Qualifikationsverfahren ist bestanden, wenn die Bestehensnormen für den betrieblichen und gleichzeitig für den schulischen Teil erfüllt sind.</t>
  </si>
  <si>
    <t>schulischer Teil</t>
  </si>
  <si>
    <t>betrieblicher Teil</t>
  </si>
  <si>
    <t>Notenrechner Profil E betrieblicher Teil</t>
  </si>
  <si>
    <t>Notenrechner Profil E schulischer Teil</t>
  </si>
  <si>
    <t xml:space="preserve">Note schul. Teil: </t>
  </si>
  <si>
    <t xml:space="preserve">Note betr. Teil: </t>
  </si>
  <si>
    <t>Die Fachnote aus ALS und PE/üK-Nachweise wird für Note betrieblicher Teil doppelt gewichtet.</t>
  </si>
  <si>
    <t xml:space="preserve">Die Wiederholung des Qualifikationsverfahrens richtet sich nach Artikel 33 BBV. Muss ein Qualifikationsbereich wiederholt werden, so ist er in seiner Gesamtheit zu wiederholen. 
Wird die Abschlussprüfung ohne erneute Bildung in beruflicher Praxis wiederholt, so wird die bisherige Erfahrungsnote beibehalten. Wird die Bildung in beruflicher Praxis während mindestens zwei Semestern wiederholt, so zählen nur die neuen Noten. Die neue Erfahrungsnote besteht aus: 
a. zwei Arbeits- und Lernsituationen und 
b. einer Prozesseinheit oder einem Kompetenznachweis der überbetrieblichen Kurse. 
Wird die Abschlussprüfung ohne erneuten Besuch der Berufsfachschule wiederholt, so werden die bisherigen Erfahrungsnoten und die Noten der Projektarbeiten beibehalten. Wird der Unterricht während mindestens zwei Semestern wiederholt, so zählen nur die neuen Erfahrungsnoten.                                    
</t>
  </si>
  <si>
    <t>Ist die Fachnote Projektarbeiten ungenügend und wird der Unterricht während mindestens zwei Semestern wiederholt, so gilt folgende Regelung:                         a. Ist die Note "Vertiefen und Vernetzen" ungenügend, muss ein Modul "Vertiefen und Vernetzen" absolviert und benotet werden. Für die Berechnung der neuen Fachnote Projektarbeit zählt nur die neue Note.                                                                                                                                                                                  b. Ist die Note für die selbstständige Arbeit ungenügend, muss die selbstständige Arbeit wiederholt werden. Für die Berechnung der neuen Fachnote Projektarbeit zählt nur die neue Note.</t>
  </si>
  <si>
    <r>
      <t>5 W&amp;G I</t>
    </r>
    <r>
      <rPr>
        <b/>
        <vertAlign val="superscript"/>
        <sz val="10"/>
        <color indexed="8"/>
        <rFont val="Arial"/>
        <family val="2"/>
      </rPr>
      <t>2</t>
    </r>
  </si>
  <si>
    <r>
      <t>2 Französisch</t>
    </r>
    <r>
      <rPr>
        <b/>
        <vertAlign val="superscript"/>
        <sz val="10"/>
        <color indexed="8"/>
        <rFont val="Arial"/>
        <family val="2"/>
      </rPr>
      <t>1</t>
    </r>
  </si>
  <si>
    <r>
      <t>3 Englisch</t>
    </r>
    <r>
      <rPr>
        <b/>
        <vertAlign val="superscript"/>
        <sz val="10"/>
        <color indexed="8"/>
        <rFont val="Arial"/>
        <family val="2"/>
      </rPr>
      <t>1</t>
    </r>
  </si>
  <si>
    <t>Qualifikations-bereiche (7)</t>
  </si>
  <si>
    <t xml:space="preserve">Note unter 3.0: </t>
  </si>
  <si>
    <t xml:space="preserve">Abweichung: </t>
  </si>
  <si>
    <r>
      <rPr>
        <vertAlign val="superscript"/>
        <sz val="10"/>
        <color indexed="8"/>
        <rFont val="Arial"/>
        <family val="2"/>
      </rPr>
      <t>2</t>
    </r>
    <r>
      <rPr>
        <sz val="10"/>
        <color indexed="8"/>
        <rFont val="Arial"/>
        <family val="2"/>
      </rPr>
      <t>W&amp;G I wird für Note schulischer Teil und Abweichung doppelt gewichtet, für Anzahl Ungenügende nur einfach.</t>
    </r>
  </si>
  <si>
    <r>
      <rPr>
        <vertAlign val="superscript"/>
        <sz val="10"/>
        <color indexed="8"/>
        <rFont val="Arial"/>
        <family val="2"/>
      </rPr>
      <t>1</t>
    </r>
    <r>
      <rPr>
        <sz val="10"/>
        <color indexed="8"/>
        <rFont val="Arial"/>
        <family val="2"/>
      </rPr>
      <t>Ein anerkanntes Fremdsprachendiplom auf Stufe B1 oder höher kann die Prüfung ersetzen.</t>
    </r>
  </si>
  <si>
    <t>01.04.2019, fr, ohne Gewähr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</si>
</sst>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 #,##0.00_ ;_ * \-#,##0.00_ ;_ * &quot;-&quot;??_ ;_ @_ "/>
    <numFmt numFmtId="164" formatCode="0.0%"/>
    <numFmt numFmtId="165" formatCode="0.0;\-0.0;&quot;&quot;"/>
    <numFmt numFmtId="166" formatCode="0;\-0;&quot;&quot;"/>
    <numFmt numFmtId="167" formatCode="_ * #,##0.0_ ;_ * \-#,##0.0_ ;_ * &quot;-&quot;??_ ;_ @_ "/>
  </numFmts>
  <fonts count="40">
    <font>
      <sz val="11"/>
      <color theme="1"/>
      <name val="Calibri"/>
      <family val="2"/>
      <scheme val="minor"/>
    </font>
    <font>
      <b/>
      <sz val="11"/>
      <color theme="1"/>
      <name val="Arial"/>
      <family val="2"/>
    </font>
    <font>
      <sz val="11"/>
      <color theme="1"/>
      <name val="Arial"/>
      <family val="2"/>
    </font>
    <font>
      <sz val="11"/>
      <color rgb="FFFF0000"/>
      <name val="Arial"/>
      <family val="2"/>
    </font>
    <font>
      <sz val="11"/>
      <name val="Arial"/>
      <family val="2"/>
    </font>
    <font>
      <sz val="11"/>
      <color theme="1"/>
      <name val="Calibri"/>
      <family val="2"/>
      <scheme val="minor"/>
    </font>
    <font>
      <sz val="10"/>
      <color indexed="8"/>
      <name val="Arial"/>
      <family val="2"/>
    </font>
    <font>
      <sz val="11"/>
      <color indexed="8"/>
      <name val="Arial"/>
      <family val="2"/>
    </font>
    <font>
      <b/>
      <sz val="18"/>
      <color theme="0"/>
      <name val="Arial"/>
      <family val="2"/>
    </font>
    <font>
      <b/>
      <sz val="10"/>
      <color indexed="8"/>
      <name val="Arial"/>
      <family val="2"/>
    </font>
    <font>
      <b/>
      <sz val="10"/>
      <color theme="0"/>
      <name val="Arial"/>
      <family val="2"/>
    </font>
    <font>
      <sz val="12"/>
      <color indexed="8"/>
      <name val="Arial"/>
      <family val="2"/>
    </font>
    <font>
      <sz val="8"/>
      <color indexed="8"/>
      <name val="Arial"/>
      <family val="2"/>
    </font>
    <font>
      <sz val="12"/>
      <name val="Arial"/>
      <family val="2"/>
    </font>
    <font>
      <sz val="12"/>
      <color indexed="9"/>
      <name val="Arial"/>
      <family val="2"/>
    </font>
    <font>
      <b/>
      <sz val="12"/>
      <color indexed="8"/>
      <name val="Arial"/>
      <family val="2"/>
    </font>
    <font>
      <sz val="12"/>
      <color theme="1"/>
      <name val="Calibri"/>
      <family val="2"/>
      <scheme val="minor"/>
    </font>
    <font>
      <sz val="10"/>
      <color theme="1"/>
      <name val="Calibri"/>
      <family val="2"/>
      <scheme val="minor"/>
    </font>
    <font>
      <b/>
      <sz val="10"/>
      <name val="Arial"/>
      <family val="2"/>
    </font>
    <font>
      <b/>
      <sz val="18"/>
      <name val="Arial"/>
      <family val="2"/>
    </font>
    <font>
      <b/>
      <sz val="8"/>
      <name val="Arial"/>
      <family val="2"/>
    </font>
    <font>
      <sz val="11"/>
      <name val="Calibri"/>
      <family val="2"/>
      <scheme val="minor"/>
    </font>
    <font>
      <b/>
      <sz val="16"/>
      <color theme="0"/>
      <name val="Arial"/>
      <family val="2"/>
    </font>
    <font>
      <b/>
      <sz val="16"/>
      <color theme="1"/>
      <name val="Arial"/>
      <family val="2"/>
    </font>
    <font>
      <b/>
      <sz val="14"/>
      <color theme="1"/>
      <name val="Arial"/>
      <family val="2"/>
    </font>
    <font>
      <sz val="14"/>
      <color theme="1"/>
      <name val="Arial"/>
      <family val="2"/>
    </font>
    <font>
      <b/>
      <sz val="14"/>
      <color rgb="FFFF0000"/>
      <name val="Calibri"/>
      <family val="2"/>
      <scheme val="minor"/>
    </font>
    <font>
      <b/>
      <sz val="14"/>
      <color theme="0"/>
      <name val="Calibri"/>
      <family val="2"/>
      <scheme val="minor"/>
    </font>
    <font>
      <b/>
      <sz val="12"/>
      <color theme="0"/>
      <name val="Calibri"/>
      <family val="2"/>
      <scheme val="minor"/>
    </font>
    <font>
      <b/>
      <sz val="14"/>
      <color theme="1"/>
      <name val="Calibri"/>
      <family val="2"/>
      <scheme val="minor"/>
    </font>
    <font>
      <b/>
      <sz val="11"/>
      <name val="Arial"/>
      <family val="2"/>
    </font>
    <font>
      <b/>
      <sz val="11"/>
      <name val="Calibri"/>
      <family val="2"/>
      <scheme val="minor"/>
    </font>
    <font>
      <b/>
      <sz val="16"/>
      <name val="Arial"/>
      <family val="2"/>
    </font>
    <font>
      <sz val="16"/>
      <name val="Calibri"/>
      <family val="2"/>
      <scheme val="minor"/>
    </font>
    <font>
      <b/>
      <sz val="10"/>
      <name val="Frutiger LT 45 Light"/>
    </font>
    <font>
      <vertAlign val="superscript"/>
      <sz val="11"/>
      <name val="Arial"/>
      <family val="2"/>
    </font>
    <font>
      <b/>
      <vertAlign val="superscript"/>
      <sz val="10"/>
      <color indexed="8"/>
      <name val="Arial"/>
      <family val="2"/>
    </font>
    <font>
      <vertAlign val="superscript"/>
      <sz val="10"/>
      <color indexed="8"/>
      <name val="Arial"/>
      <family val="2"/>
    </font>
    <font>
      <b/>
      <sz val="11"/>
      <color theme="1"/>
      <name val="Calibri"/>
      <family val="2"/>
      <scheme val="minor"/>
    </font>
    <font>
      <b/>
      <sz val="18"/>
      <color indexed="8"/>
      <name val="Arial"/>
      <family val="2"/>
    </font>
  </fonts>
  <fills count="14">
    <fill>
      <patternFill patternType="none"/>
    </fill>
    <fill>
      <patternFill patternType="gray125"/>
    </fill>
    <fill>
      <patternFill patternType="solid">
        <fgColor theme="0"/>
        <bgColor indexed="64"/>
      </patternFill>
    </fill>
    <fill>
      <patternFill patternType="solid">
        <fgColor rgb="FFD7D7D7"/>
        <bgColor indexed="64"/>
      </patternFill>
    </fill>
    <fill>
      <patternFill patternType="solid">
        <fgColor theme="9" tint="-0.249977111117893"/>
        <bgColor indexed="64"/>
      </patternFill>
    </fill>
    <fill>
      <patternFill patternType="solid">
        <fgColor theme="9" tint="0.59999389629810485"/>
        <bgColor indexed="64"/>
      </patternFill>
    </fill>
    <fill>
      <patternFill patternType="solid">
        <fgColor rgb="FFFFFF00"/>
        <bgColor indexed="64"/>
      </patternFill>
    </fill>
    <fill>
      <patternFill patternType="solid">
        <fgColor theme="0" tint="-0.24994659260841701"/>
        <bgColor indexed="64"/>
      </patternFill>
    </fill>
    <fill>
      <patternFill patternType="solid">
        <fgColor theme="4" tint="0.39994506668294322"/>
        <bgColor indexed="64"/>
      </patternFill>
    </fill>
    <fill>
      <patternFill patternType="solid">
        <fgColor theme="4" tint="0.39997558519241921"/>
        <bgColor indexed="64"/>
      </patternFill>
    </fill>
    <fill>
      <patternFill patternType="solid">
        <fgColor theme="0" tint="-0.249977111117893"/>
        <bgColor indexed="64"/>
      </patternFill>
    </fill>
    <fill>
      <patternFill patternType="solid">
        <fgColor theme="1"/>
        <bgColor indexed="64"/>
      </patternFill>
    </fill>
    <fill>
      <patternFill patternType="solid">
        <fgColor theme="1" tint="4.9989318521683403E-2"/>
        <bgColor indexed="64"/>
      </patternFill>
    </fill>
    <fill>
      <patternFill patternType="solid">
        <fgColor theme="9" tint="0.59996337778862885"/>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ck">
        <color theme="4" tint="0.39994506668294322"/>
      </left>
      <right/>
      <top style="thick">
        <color theme="4" tint="0.39994506668294322"/>
      </top>
      <bottom style="thick">
        <color theme="4" tint="0.39994506668294322"/>
      </bottom>
      <diagonal/>
    </border>
    <border>
      <left/>
      <right/>
      <top style="thick">
        <color theme="4" tint="0.39994506668294322"/>
      </top>
      <bottom style="thick">
        <color theme="4" tint="0.39994506668294322"/>
      </bottom>
      <diagonal/>
    </border>
    <border>
      <left/>
      <right style="thick">
        <color theme="4" tint="0.39994506668294322"/>
      </right>
      <top style="thick">
        <color theme="4" tint="0.39994506668294322"/>
      </top>
      <bottom style="thick">
        <color theme="4" tint="0.39994506668294322"/>
      </bottom>
      <diagonal/>
    </border>
    <border>
      <left style="thick">
        <color theme="0" tint="-0.24994659260841701"/>
      </left>
      <right style="thick">
        <color theme="0" tint="-0.24994659260841701"/>
      </right>
      <top style="thick">
        <color theme="0" tint="-0.24994659260841701"/>
      </top>
      <bottom style="thick">
        <color theme="0" tint="-0.24994659260841701"/>
      </bottom>
      <diagonal/>
    </border>
    <border>
      <left style="thick">
        <color theme="0" tint="-0.24994659260841701"/>
      </left>
      <right/>
      <top style="thick">
        <color theme="0" tint="-0.24994659260841701"/>
      </top>
      <bottom style="thick">
        <color theme="0" tint="-0.24994659260841701"/>
      </bottom>
      <diagonal/>
    </border>
    <border>
      <left/>
      <right/>
      <top style="thick">
        <color theme="0" tint="-0.24994659260841701"/>
      </top>
      <bottom style="thick">
        <color theme="0" tint="-0.24994659260841701"/>
      </bottom>
      <diagonal/>
    </border>
    <border>
      <left/>
      <right style="thick">
        <color theme="0" tint="-0.24994659260841701"/>
      </right>
      <top style="thick">
        <color theme="0" tint="-0.24994659260841701"/>
      </top>
      <bottom style="thick">
        <color theme="0" tint="-0.24994659260841701"/>
      </bottom>
      <diagonal/>
    </border>
  </borders>
  <cellStyleXfs count="3">
    <xf numFmtId="0" fontId="0" fillId="0" borderId="0"/>
    <xf numFmtId="43" fontId="5" fillId="0" borderId="0" applyFont="0" applyFill="0" applyBorder="0" applyAlignment="0" applyProtection="0"/>
    <xf numFmtId="9" fontId="5" fillId="0" borderId="0" applyFont="0" applyFill="0" applyBorder="0" applyAlignment="0" applyProtection="0"/>
  </cellStyleXfs>
  <cellXfs count="205">
    <xf numFmtId="0" fontId="0" fillId="0" borderId="0" xfId="0"/>
    <xf numFmtId="0" fontId="1" fillId="0" borderId="0" xfId="0" applyFont="1" applyAlignment="1">
      <alignment horizontal="left" vertical="center" wrapText="1"/>
    </xf>
    <xf numFmtId="0" fontId="2" fillId="0" borderId="0" xfId="0" applyFont="1"/>
    <xf numFmtId="0" fontId="2" fillId="0" borderId="0" xfId="0" applyFont="1" applyAlignment="1">
      <alignment horizontal="left" vertical="center"/>
    </xf>
    <xf numFmtId="0" fontId="2" fillId="0" borderId="0" xfId="0" applyFont="1" applyAlignment="1">
      <alignment horizontal="left" vertical="center" wrapText="1"/>
    </xf>
    <xf numFmtId="0" fontId="2" fillId="0" borderId="0" xfId="0" applyFont="1" applyAlignment="1">
      <alignment horizontal="left" vertical="center" wrapText="1"/>
    </xf>
    <xf numFmtId="0" fontId="0" fillId="0" borderId="0" xfId="0" applyAlignment="1">
      <alignment wrapText="1"/>
    </xf>
    <xf numFmtId="0" fontId="0" fillId="0" borderId="0" xfId="0" applyAlignment="1">
      <alignment horizontal="left" vertical="center" wrapText="1"/>
    </xf>
    <xf numFmtId="0" fontId="0" fillId="0" borderId="0" xfId="0" applyAlignment="1">
      <alignment horizontal="left" vertical="center"/>
    </xf>
    <xf numFmtId="0" fontId="2" fillId="0" borderId="0" xfId="0" applyFont="1" applyAlignment="1">
      <alignment horizontal="left" vertical="top"/>
    </xf>
    <xf numFmtId="0" fontId="4" fillId="0" borderId="0" xfId="0" applyFont="1"/>
    <xf numFmtId="0" fontId="4" fillId="0" borderId="0" xfId="0" applyFont="1" applyAlignment="1">
      <alignment horizontal="left" vertical="center"/>
    </xf>
    <xf numFmtId="0" fontId="4" fillId="0" borderId="0" xfId="0" applyFont="1" applyBorder="1"/>
    <xf numFmtId="0" fontId="4" fillId="0" borderId="3" xfId="0" applyFont="1" applyBorder="1"/>
    <xf numFmtId="0" fontId="4" fillId="0" borderId="3" xfId="0" applyFont="1" applyBorder="1" applyAlignment="1">
      <alignment horizontal="left" vertical="center"/>
    </xf>
    <xf numFmtId="0" fontId="1" fillId="0" borderId="0" xfId="0" applyFont="1" applyAlignment="1">
      <alignment horizontal="left" vertical="center" wrapText="1"/>
    </xf>
    <xf numFmtId="0" fontId="6" fillId="0" borderId="0" xfId="0" applyFont="1" applyBorder="1" applyAlignment="1" applyProtection="1">
      <alignment vertical="center"/>
    </xf>
    <xf numFmtId="0" fontId="7" fillId="0" borderId="0" xfId="0" applyFont="1" applyFill="1" applyBorder="1" applyAlignment="1" applyProtection="1">
      <alignment vertical="center"/>
    </xf>
    <xf numFmtId="0" fontId="7" fillId="0" borderId="0" xfId="0" applyFont="1" applyBorder="1" applyAlignment="1" applyProtection="1">
      <alignment vertical="center"/>
    </xf>
    <xf numFmtId="0" fontId="7" fillId="3" borderId="0" xfId="0" applyFont="1" applyFill="1" applyBorder="1" applyAlignment="1" applyProtection="1">
      <alignment vertical="center"/>
    </xf>
    <xf numFmtId="0" fontId="7" fillId="3" borderId="0" xfId="0" applyFont="1" applyFill="1" applyBorder="1" applyAlignment="1" applyProtection="1">
      <alignment horizontal="center" vertical="center"/>
    </xf>
    <xf numFmtId="0" fontId="7" fillId="0" borderId="0" xfId="0" applyFont="1" applyBorder="1" applyAlignment="1" applyProtection="1">
      <alignment horizontal="center" vertical="center"/>
    </xf>
    <xf numFmtId="0" fontId="8" fillId="0" borderId="0" xfId="0" applyFont="1" applyFill="1" applyBorder="1" applyAlignment="1" applyProtection="1">
      <alignment horizontal="center" vertical="center"/>
    </xf>
    <xf numFmtId="0" fontId="9" fillId="0" borderId="0" xfId="0" applyFont="1" applyBorder="1" applyAlignment="1" applyProtection="1">
      <alignment vertical="center"/>
    </xf>
    <xf numFmtId="0" fontId="10" fillId="0" borderId="0" xfId="0" applyFont="1" applyFill="1" applyBorder="1" applyAlignment="1" applyProtection="1">
      <alignment vertical="center"/>
    </xf>
    <xf numFmtId="0" fontId="9" fillId="0" borderId="0" xfId="0" applyFont="1" applyBorder="1" applyAlignment="1" applyProtection="1">
      <alignment horizontal="center" vertical="center"/>
    </xf>
    <xf numFmtId="0" fontId="9" fillId="0" borderId="0" xfId="0" applyFont="1" applyFill="1" applyBorder="1" applyAlignment="1" applyProtection="1">
      <alignment vertical="center"/>
    </xf>
    <xf numFmtId="0" fontId="6" fillId="0" borderId="0" xfId="0" applyFont="1" applyBorder="1" applyAlignment="1" applyProtection="1">
      <alignment horizontal="center" vertical="center"/>
    </xf>
    <xf numFmtId="0" fontId="6" fillId="0" borderId="0" xfId="0" applyFont="1" applyFill="1" applyBorder="1" applyAlignment="1" applyProtection="1">
      <alignment horizontal="center" vertical="center"/>
    </xf>
    <xf numFmtId="0" fontId="6" fillId="5" borderId="0" xfId="0" applyFont="1" applyFill="1" applyBorder="1" applyAlignment="1" applyProtection="1">
      <alignment horizontal="center" vertical="center"/>
    </xf>
    <xf numFmtId="0" fontId="6" fillId="5" borderId="0" xfId="0" applyFont="1" applyFill="1" applyBorder="1" applyAlignment="1" applyProtection="1">
      <alignment horizontal="center" vertical="center" wrapText="1"/>
    </xf>
    <xf numFmtId="0" fontId="6" fillId="2" borderId="0" xfId="0" applyFont="1" applyFill="1" applyBorder="1" applyAlignment="1" applyProtection="1">
      <alignment vertical="center"/>
    </xf>
    <xf numFmtId="0" fontId="11" fillId="0" borderId="0" xfId="0" applyFont="1" applyFill="1" applyBorder="1" applyAlignment="1" applyProtection="1">
      <alignment vertical="center"/>
    </xf>
    <xf numFmtId="0" fontId="11" fillId="0" borderId="0" xfId="0" applyFont="1" applyBorder="1" applyAlignment="1" applyProtection="1">
      <alignment horizontal="center" vertical="center"/>
    </xf>
    <xf numFmtId="0" fontId="11" fillId="0" borderId="0" xfId="0" applyFont="1" applyBorder="1" applyAlignment="1" applyProtection="1">
      <alignment vertical="center"/>
    </xf>
    <xf numFmtId="0" fontId="11" fillId="0" borderId="0" xfId="0" applyFont="1" applyFill="1" applyBorder="1" applyAlignment="1" applyProtection="1">
      <alignment vertical="center" textRotation="90"/>
    </xf>
    <xf numFmtId="0" fontId="7" fillId="5" borderId="0" xfId="0" applyFont="1" applyFill="1" applyBorder="1" applyAlignment="1" applyProtection="1">
      <alignment horizontal="center" vertical="center"/>
    </xf>
    <xf numFmtId="0" fontId="13" fillId="0" borderId="0" xfId="0" applyFont="1" applyFill="1" applyBorder="1" applyAlignment="1" applyProtection="1">
      <alignment horizontal="center" vertical="center"/>
    </xf>
    <xf numFmtId="0" fontId="14" fillId="0" borderId="0" xfId="0" applyFont="1" applyFill="1" applyBorder="1" applyAlignment="1" applyProtection="1">
      <alignment vertical="center"/>
    </xf>
    <xf numFmtId="0" fontId="9" fillId="0" borderId="0" xfId="0" applyFont="1" applyFill="1" applyBorder="1" applyAlignment="1" applyProtection="1">
      <alignment horizontal="right" vertical="center"/>
    </xf>
    <xf numFmtId="0" fontId="7" fillId="5" borderId="0" xfId="0" applyFont="1" applyFill="1" applyBorder="1" applyAlignment="1" applyProtection="1">
      <alignment vertical="center"/>
    </xf>
    <xf numFmtId="0" fontId="15" fillId="0" borderId="0" xfId="0" applyFont="1" applyFill="1" applyBorder="1" applyAlignment="1" applyProtection="1">
      <alignment horizontal="right" vertical="center" textRotation="90"/>
    </xf>
    <xf numFmtId="0" fontId="15" fillId="0" borderId="0" xfId="0" applyFont="1" applyFill="1" applyBorder="1" applyAlignment="1" applyProtection="1">
      <alignment horizontal="center" vertical="center"/>
    </xf>
    <xf numFmtId="0" fontId="15" fillId="5" borderId="0" xfId="0" applyFont="1" applyFill="1" applyBorder="1" applyAlignment="1" applyProtection="1">
      <alignment vertical="center"/>
    </xf>
    <xf numFmtId="0" fontId="11" fillId="5" borderId="0" xfId="0" applyFont="1" applyFill="1" applyBorder="1" applyAlignment="1" applyProtection="1">
      <alignment vertical="center"/>
    </xf>
    <xf numFmtId="0" fontId="7" fillId="0" borderId="0" xfId="0" applyFont="1" applyFill="1" applyBorder="1" applyAlignment="1" applyProtection="1">
      <alignment horizontal="center" vertical="center"/>
    </xf>
    <xf numFmtId="167" fontId="6" fillId="0" borderId="0" xfId="1" applyNumberFormat="1" applyFont="1" applyBorder="1" applyAlignment="1" applyProtection="1">
      <alignment vertical="center"/>
    </xf>
    <xf numFmtId="0" fontId="10" fillId="0" borderId="0" xfId="0" applyFont="1" applyFill="1" applyBorder="1" applyAlignment="1" applyProtection="1">
      <alignment horizontal="center" vertical="center"/>
    </xf>
    <xf numFmtId="0" fontId="10" fillId="7" borderId="0" xfId="0" applyFont="1" applyFill="1" applyBorder="1" applyAlignment="1" applyProtection="1">
      <alignment horizontal="center" vertical="center"/>
    </xf>
    <xf numFmtId="0" fontId="17" fillId="0" borderId="0" xfId="0" applyFont="1" applyBorder="1" applyAlignment="1">
      <alignment horizontal="center" vertical="center" wrapText="1"/>
    </xf>
    <xf numFmtId="0" fontId="11" fillId="8" borderId="0" xfId="0" applyFont="1" applyFill="1" applyBorder="1" applyAlignment="1" applyProtection="1">
      <alignment horizontal="center" vertical="center"/>
    </xf>
    <xf numFmtId="0" fontId="13" fillId="8" borderId="0" xfId="0" applyFont="1" applyFill="1" applyBorder="1" applyAlignment="1" applyProtection="1">
      <alignment horizontal="center" vertical="center"/>
    </xf>
    <xf numFmtId="0" fontId="9" fillId="2" borderId="0" xfId="0" applyFont="1" applyFill="1" applyBorder="1" applyAlignment="1" applyProtection="1">
      <alignment vertical="center"/>
    </xf>
    <xf numFmtId="0" fontId="20" fillId="8" borderId="0" xfId="0" applyFont="1" applyFill="1" applyBorder="1" applyAlignment="1" applyProtection="1">
      <alignment horizontal="center" vertical="center" textRotation="90"/>
    </xf>
    <xf numFmtId="0" fontId="9" fillId="10" borderId="0" xfId="0" applyFont="1" applyFill="1" applyBorder="1" applyAlignment="1" applyProtection="1">
      <alignment vertical="center"/>
    </xf>
    <xf numFmtId="0" fontId="18" fillId="10" borderId="0" xfId="0" applyFont="1" applyFill="1" applyBorder="1" applyAlignment="1" applyProtection="1">
      <alignment vertical="center"/>
    </xf>
    <xf numFmtId="0" fontId="9" fillId="10" borderId="0" xfId="0" applyFont="1" applyFill="1" applyBorder="1" applyAlignment="1" applyProtection="1">
      <alignment vertical="center" wrapText="1"/>
    </xf>
    <xf numFmtId="0" fontId="7" fillId="10" borderId="0" xfId="0" applyFont="1" applyFill="1" applyBorder="1" applyAlignment="1" applyProtection="1">
      <alignment vertical="center"/>
    </xf>
    <xf numFmtId="0" fontId="7" fillId="10" borderId="0" xfId="0" applyFont="1" applyFill="1" applyBorder="1" applyAlignment="1" applyProtection="1">
      <alignment horizontal="center" vertical="center"/>
    </xf>
    <xf numFmtId="0" fontId="6" fillId="10" borderId="0" xfId="0" applyFont="1" applyFill="1" applyBorder="1" applyAlignment="1" applyProtection="1">
      <alignment vertical="center"/>
    </xf>
    <xf numFmtId="0" fontId="11" fillId="10" borderId="0" xfId="0" applyFont="1" applyFill="1" applyBorder="1" applyAlignment="1" applyProtection="1">
      <alignment vertical="center" textRotation="90"/>
    </xf>
    <xf numFmtId="0" fontId="11" fillId="10" borderId="0" xfId="0" applyFont="1" applyFill="1" applyBorder="1" applyAlignment="1" applyProtection="1">
      <alignment vertical="center"/>
    </xf>
    <xf numFmtId="0" fontId="14" fillId="10" borderId="0" xfId="0" applyFont="1" applyFill="1" applyBorder="1" applyAlignment="1" applyProtection="1">
      <alignment vertical="center"/>
    </xf>
    <xf numFmtId="0" fontId="6" fillId="10" borderId="0" xfId="0" applyFont="1" applyFill="1" applyBorder="1" applyAlignment="1" applyProtection="1">
      <alignment horizontal="center" vertical="center"/>
    </xf>
    <xf numFmtId="0" fontId="11" fillId="10" borderId="0" xfId="0" applyFont="1" applyFill="1" applyBorder="1" applyAlignment="1" applyProtection="1">
      <alignment horizontal="center" vertical="center" textRotation="90"/>
    </xf>
    <xf numFmtId="0" fontId="12" fillId="10" borderId="0" xfId="0" quotePrefix="1" applyFont="1" applyFill="1" applyBorder="1" applyAlignment="1" applyProtection="1">
      <alignment horizontal="center" vertical="center"/>
    </xf>
    <xf numFmtId="0" fontId="13" fillId="10" borderId="0" xfId="0" applyFont="1" applyFill="1" applyBorder="1" applyAlignment="1" applyProtection="1">
      <alignment horizontal="center" vertical="center"/>
    </xf>
    <xf numFmtId="0" fontId="9" fillId="10" borderId="0" xfId="0" applyFont="1" applyFill="1" applyBorder="1" applyAlignment="1" applyProtection="1">
      <alignment horizontal="right" vertical="center"/>
    </xf>
    <xf numFmtId="0" fontId="11" fillId="10" borderId="0" xfId="0" applyFont="1" applyFill="1" applyBorder="1" applyAlignment="1" applyProtection="1">
      <alignment horizontal="right" vertical="center" textRotation="90"/>
    </xf>
    <xf numFmtId="0" fontId="7" fillId="10" borderId="0" xfId="0" applyFont="1" applyFill="1" applyBorder="1" applyAlignment="1" applyProtection="1">
      <alignment horizontal="right" vertical="center"/>
    </xf>
    <xf numFmtId="0" fontId="15" fillId="10" borderId="0" xfId="0" applyFont="1" applyFill="1" applyBorder="1" applyAlignment="1" applyProtection="1">
      <alignment horizontal="right" vertical="center"/>
    </xf>
    <xf numFmtId="0" fontId="15" fillId="10" borderId="0" xfId="0" applyFont="1" applyFill="1" applyBorder="1" applyAlignment="1" applyProtection="1">
      <alignment horizontal="center" vertical="center"/>
    </xf>
    <xf numFmtId="0" fontId="9" fillId="9" borderId="0" xfId="0" applyFont="1" applyFill="1" applyBorder="1" applyAlignment="1" applyProtection="1">
      <alignment vertical="center"/>
    </xf>
    <xf numFmtId="0" fontId="11" fillId="9" borderId="0" xfId="0" applyFont="1" applyFill="1" applyBorder="1" applyAlignment="1" applyProtection="1">
      <alignment vertical="center"/>
    </xf>
    <xf numFmtId="0" fontId="11" fillId="9" borderId="0" xfId="0" applyFont="1" applyFill="1" applyBorder="1" applyAlignment="1" applyProtection="1">
      <alignment vertical="center" textRotation="90"/>
    </xf>
    <xf numFmtId="0" fontId="7" fillId="9" borderId="0" xfId="0" applyFont="1" applyFill="1" applyBorder="1" applyAlignment="1" applyProtection="1">
      <alignment vertical="center"/>
    </xf>
    <xf numFmtId="0" fontId="9" fillId="9" borderId="0" xfId="0" applyFont="1" applyFill="1" applyBorder="1" applyAlignment="1" applyProtection="1">
      <alignment horizontal="right" vertical="center"/>
    </xf>
    <xf numFmtId="0" fontId="11" fillId="0" borderId="13" xfId="0" applyFont="1" applyFill="1" applyBorder="1" applyAlignment="1" applyProtection="1">
      <alignment horizontal="center" vertical="center"/>
      <protection locked="0"/>
    </xf>
    <xf numFmtId="0" fontId="22" fillId="11" borderId="0" xfId="0" applyFont="1" applyFill="1"/>
    <xf numFmtId="0" fontId="23" fillId="11" borderId="0" xfId="0" applyFont="1" applyFill="1"/>
    <xf numFmtId="0" fontId="23" fillId="0" borderId="0" xfId="0" applyFont="1"/>
    <xf numFmtId="0" fontId="24" fillId="0" borderId="0" xfId="0" applyFont="1" applyAlignment="1">
      <alignment horizontal="left" vertical="center"/>
    </xf>
    <xf numFmtId="49" fontId="25" fillId="0" borderId="0" xfId="0" applyNumberFormat="1" applyFont="1" applyAlignment="1">
      <alignment horizontal="center" vertical="center" wrapText="1"/>
    </xf>
    <xf numFmtId="0" fontId="26" fillId="12" borderId="0" xfId="0" applyFont="1" applyFill="1"/>
    <xf numFmtId="0" fontId="27" fillId="12" borderId="0" xfId="0" applyFont="1" applyFill="1" applyAlignment="1">
      <alignment horizontal="left"/>
    </xf>
    <xf numFmtId="0" fontId="28" fillId="12" borderId="0" xfId="0" applyFont="1" applyFill="1"/>
    <xf numFmtId="0" fontId="27" fillId="12" borderId="0" xfId="0" applyFont="1" applyFill="1"/>
    <xf numFmtId="0" fontId="29" fillId="0" borderId="1" xfId="0" applyFont="1" applyBorder="1"/>
    <xf numFmtId="0" fontId="29" fillId="0" borderId="1" xfId="0" applyFont="1" applyFill="1" applyBorder="1"/>
    <xf numFmtId="0" fontId="29" fillId="0" borderId="8" xfId="0" applyFont="1" applyBorder="1"/>
    <xf numFmtId="0" fontId="27" fillId="12" borderId="1" xfId="0" applyFont="1" applyFill="1" applyBorder="1"/>
    <xf numFmtId="0" fontId="8" fillId="9" borderId="0" xfId="0" applyFont="1" applyFill="1" applyBorder="1" applyAlignment="1" applyProtection="1">
      <alignment vertical="center"/>
    </xf>
    <xf numFmtId="0" fontId="30" fillId="9" borderId="1" xfId="0" applyFont="1" applyFill="1" applyBorder="1" applyAlignment="1">
      <alignment horizontal="left" vertical="center" wrapText="1"/>
    </xf>
    <xf numFmtId="0" fontId="2" fillId="9" borderId="1" xfId="0" applyFont="1" applyFill="1" applyBorder="1" applyAlignment="1">
      <alignment horizontal="left" vertical="center" wrapText="1"/>
    </xf>
    <xf numFmtId="9" fontId="2" fillId="9" borderId="1" xfId="0" applyNumberFormat="1" applyFont="1" applyFill="1" applyBorder="1" applyAlignment="1">
      <alignment horizontal="center" vertical="center" wrapText="1"/>
    </xf>
    <xf numFmtId="0" fontId="2" fillId="9" borderId="1" xfId="0" applyFont="1" applyFill="1" applyBorder="1" applyAlignment="1">
      <alignment horizontal="center" vertical="center" textRotation="90" wrapText="1"/>
    </xf>
    <xf numFmtId="49" fontId="2" fillId="9" borderId="1" xfId="0" applyNumberFormat="1" applyFont="1" applyFill="1" applyBorder="1" applyAlignment="1">
      <alignment horizontal="center" vertical="center" wrapText="1"/>
    </xf>
    <xf numFmtId="0" fontId="2" fillId="9" borderId="1" xfId="0" applyFont="1" applyFill="1" applyBorder="1" applyAlignment="1">
      <alignment vertical="center" wrapText="1"/>
    </xf>
    <xf numFmtId="0" fontId="2" fillId="2" borderId="1" xfId="0" applyFont="1" applyFill="1" applyBorder="1" applyAlignment="1">
      <alignment horizontal="left" vertical="center" wrapText="1"/>
    </xf>
    <xf numFmtId="9" fontId="2" fillId="2"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textRotation="90" wrapText="1"/>
    </xf>
    <xf numFmtId="49" fontId="2" fillId="2" borderId="1" xfId="0" applyNumberFormat="1" applyFont="1" applyFill="1" applyBorder="1" applyAlignment="1">
      <alignment horizontal="center" vertical="center" wrapText="1"/>
    </xf>
    <xf numFmtId="0" fontId="2" fillId="2" borderId="1" xfId="0" applyFont="1" applyFill="1" applyBorder="1" applyAlignment="1">
      <alignment vertical="center" wrapText="1"/>
    </xf>
    <xf numFmtId="0" fontId="21" fillId="0" borderId="0" xfId="0" applyFont="1" applyBorder="1" applyAlignment="1">
      <alignment horizontal="left" vertical="center" wrapText="1"/>
    </xf>
    <xf numFmtId="0" fontId="30" fillId="9" borderId="6" xfId="0" applyFont="1" applyFill="1" applyBorder="1" applyAlignment="1">
      <alignment horizontal="center" vertical="center"/>
    </xf>
    <xf numFmtId="0" fontId="30" fillId="9" borderId="7" xfId="0" applyFont="1" applyFill="1" applyBorder="1" applyAlignment="1">
      <alignment horizontal="center" vertical="center"/>
    </xf>
    <xf numFmtId="0" fontId="4" fillId="9" borderId="5" xfId="0" applyFont="1" applyFill="1" applyBorder="1" applyAlignment="1">
      <alignment horizontal="left" vertical="center" wrapText="1"/>
    </xf>
    <xf numFmtId="0" fontId="4" fillId="9" borderId="6" xfId="0" applyFont="1" applyFill="1" applyBorder="1" applyAlignment="1">
      <alignment horizontal="left" vertical="center" wrapText="1"/>
    </xf>
    <xf numFmtId="9" fontId="4" fillId="9" borderId="7" xfId="0" applyNumberFormat="1" applyFont="1" applyFill="1" applyBorder="1" applyAlignment="1">
      <alignment horizontal="left" vertical="center" wrapText="1"/>
    </xf>
    <xf numFmtId="0" fontId="4" fillId="9" borderId="1" xfId="0" applyFont="1" applyFill="1" applyBorder="1" applyAlignment="1">
      <alignment horizontal="center" vertical="center" textRotation="90" wrapText="1"/>
    </xf>
    <xf numFmtId="0" fontId="4" fillId="0" borderId="5" xfId="0" applyFont="1" applyFill="1" applyBorder="1" applyAlignment="1">
      <alignment horizontal="left" vertical="center" wrapText="1"/>
    </xf>
    <xf numFmtId="0" fontId="4" fillId="0" borderId="6" xfId="0" applyFont="1" applyFill="1" applyBorder="1" applyAlignment="1">
      <alignment horizontal="left" vertical="center" wrapText="1"/>
    </xf>
    <xf numFmtId="9" fontId="4" fillId="0" borderId="7" xfId="0" applyNumberFormat="1" applyFont="1" applyFill="1" applyBorder="1" applyAlignment="1">
      <alignment horizontal="left" vertical="center" wrapText="1"/>
    </xf>
    <xf numFmtId="0" fontId="4" fillId="0" borderId="1" xfId="0" applyFont="1" applyFill="1" applyBorder="1" applyAlignment="1">
      <alignment horizontal="center" vertical="center" textRotation="90" wrapText="1"/>
    </xf>
    <xf numFmtId="49" fontId="4" fillId="0" borderId="7" xfId="0" applyNumberFormat="1" applyFont="1" applyFill="1" applyBorder="1" applyAlignment="1">
      <alignment horizontal="left" vertical="center" wrapText="1"/>
    </xf>
    <xf numFmtId="0" fontId="1" fillId="0" borderId="0" xfId="0" applyFont="1" applyAlignment="1">
      <alignment horizontal="left" vertical="center"/>
    </xf>
    <xf numFmtId="166" fontId="7" fillId="5" borderId="0" xfId="0" applyNumberFormat="1" applyFont="1" applyFill="1" applyBorder="1" applyAlignment="1" applyProtection="1">
      <alignment horizontal="center" vertical="center"/>
    </xf>
    <xf numFmtId="0" fontId="11" fillId="10" borderId="0" xfId="0" applyFont="1" applyFill="1" applyBorder="1" applyAlignment="1" applyProtection="1">
      <alignment horizontal="center" vertical="center"/>
    </xf>
    <xf numFmtId="164" fontId="6" fillId="5" borderId="0" xfId="2" quotePrefix="1" applyNumberFormat="1" applyFont="1" applyFill="1" applyBorder="1" applyAlignment="1" applyProtection="1">
      <alignment horizontal="center" vertical="center"/>
    </xf>
    <xf numFmtId="165" fontId="7" fillId="5" borderId="0" xfId="0" applyNumberFormat="1" applyFont="1" applyFill="1" applyBorder="1" applyAlignment="1" applyProtection="1">
      <alignment horizontal="center" vertical="center"/>
    </xf>
    <xf numFmtId="164" fontId="6" fillId="5" borderId="0" xfId="2" applyNumberFormat="1" applyFont="1" applyFill="1" applyBorder="1" applyAlignment="1" applyProtection="1">
      <alignment horizontal="center" vertical="center"/>
    </xf>
    <xf numFmtId="0" fontId="6" fillId="0" borderId="0" xfId="0" applyFont="1" applyFill="1" applyBorder="1" applyAlignment="1" applyProtection="1">
      <alignment vertical="center"/>
    </xf>
    <xf numFmtId="0" fontId="0" fillId="0" borderId="0" xfId="0" applyAlignment="1">
      <alignment vertical="center"/>
    </xf>
    <xf numFmtId="0" fontId="11" fillId="0" borderId="0" xfId="0" applyFont="1" applyFill="1" applyBorder="1" applyAlignment="1" applyProtection="1">
      <alignment horizontal="center" vertical="center"/>
    </xf>
    <xf numFmtId="0" fontId="11" fillId="9" borderId="0" xfId="0" applyFont="1" applyFill="1" applyBorder="1" applyAlignment="1" applyProtection="1">
      <alignment horizontal="center" vertical="center"/>
    </xf>
    <xf numFmtId="0" fontId="18" fillId="8" borderId="0" xfId="0" applyFont="1" applyFill="1" applyBorder="1" applyAlignment="1" applyProtection="1">
      <alignment horizontal="center" vertical="center"/>
    </xf>
    <xf numFmtId="0" fontId="7" fillId="13" borderId="0" xfId="0" applyFont="1" applyFill="1" applyBorder="1" applyAlignment="1" applyProtection="1">
      <alignment vertical="center"/>
    </xf>
    <xf numFmtId="1" fontId="11" fillId="10" borderId="0" xfId="0" applyNumberFormat="1" applyFont="1" applyFill="1" applyBorder="1" applyAlignment="1" applyProtection="1">
      <alignment horizontal="center" vertical="center"/>
    </xf>
    <xf numFmtId="0" fontId="11" fillId="9" borderId="10" xfId="0" applyFont="1" applyFill="1" applyBorder="1" applyAlignment="1" applyProtection="1">
      <alignment horizontal="center" vertical="center"/>
    </xf>
    <xf numFmtId="0" fontId="0" fillId="9" borderId="11" xfId="0" applyFill="1" applyBorder="1" applyAlignment="1">
      <alignment horizontal="center" vertical="center"/>
    </xf>
    <xf numFmtId="0" fontId="0" fillId="9" borderId="12" xfId="0" applyFill="1" applyBorder="1" applyAlignment="1">
      <alignment horizontal="center" vertical="center"/>
    </xf>
    <xf numFmtId="0" fontId="11" fillId="0" borderId="0" xfId="0" applyFont="1" applyFill="1" applyBorder="1" applyAlignment="1" applyProtection="1">
      <alignment horizontal="center" vertical="center"/>
    </xf>
    <xf numFmtId="0" fontId="0" fillId="0" borderId="0" xfId="0" applyAlignment="1">
      <alignment vertical="center"/>
    </xf>
    <xf numFmtId="0" fontId="6" fillId="0" borderId="0" xfId="0" applyFont="1" applyFill="1" applyBorder="1" applyAlignment="1" applyProtection="1">
      <alignment vertical="center"/>
    </xf>
    <xf numFmtId="0" fontId="15" fillId="6" borderId="0" xfId="0" applyFont="1" applyFill="1" applyBorder="1" applyAlignment="1" applyProtection="1">
      <alignment horizontal="center" vertical="center" wrapText="1"/>
    </xf>
    <xf numFmtId="0" fontId="7" fillId="7" borderId="0" xfId="0" applyFont="1" applyFill="1" applyBorder="1" applyAlignment="1" applyProtection="1">
      <alignment vertical="center"/>
    </xf>
    <xf numFmtId="0" fontId="0" fillId="7" borderId="0" xfId="0" applyFill="1" applyAlignment="1">
      <alignment vertical="center"/>
    </xf>
    <xf numFmtId="166" fontId="7" fillId="5" borderId="0" xfId="0" applyNumberFormat="1" applyFont="1" applyFill="1" applyBorder="1" applyAlignment="1" applyProtection="1">
      <alignment horizontal="center" vertical="center"/>
    </xf>
    <xf numFmtId="0" fontId="0" fillId="0" borderId="0" xfId="0" applyAlignment="1">
      <alignment horizontal="center" vertical="center"/>
    </xf>
    <xf numFmtId="0" fontId="7" fillId="13" borderId="0" xfId="0" applyFont="1" applyFill="1" applyBorder="1" applyAlignment="1" applyProtection="1">
      <alignment vertical="center" wrapText="1"/>
    </xf>
    <xf numFmtId="0" fontId="0" fillId="13" borderId="0" xfId="0" applyFill="1" applyAlignment="1">
      <alignment vertical="center" wrapText="1"/>
    </xf>
    <xf numFmtId="0" fontId="11" fillId="0" borderId="14" xfId="0" applyFont="1" applyFill="1" applyBorder="1" applyAlignment="1" applyProtection="1">
      <alignment horizontal="center" vertical="center"/>
      <protection locked="0"/>
    </xf>
    <xf numFmtId="0" fontId="0" fillId="0" borderId="15" xfId="0" applyBorder="1" applyAlignment="1" applyProtection="1">
      <alignment vertical="center"/>
      <protection locked="0"/>
    </xf>
    <xf numFmtId="0" fontId="0" fillId="0" borderId="16" xfId="0" applyBorder="1" applyAlignment="1" applyProtection="1">
      <alignment vertical="center"/>
      <protection locked="0"/>
    </xf>
    <xf numFmtId="0" fontId="0" fillId="0" borderId="15" xfId="0" applyFill="1" applyBorder="1" applyAlignment="1" applyProtection="1">
      <alignment horizontal="center" vertical="center"/>
      <protection locked="0"/>
    </xf>
    <xf numFmtId="0" fontId="0" fillId="0" borderId="16" xfId="0" applyFill="1" applyBorder="1" applyAlignment="1" applyProtection="1">
      <alignment horizontal="center" vertical="center"/>
      <protection locked="0"/>
    </xf>
    <xf numFmtId="0" fontId="11" fillId="10" borderId="0" xfId="0" applyFont="1" applyFill="1" applyBorder="1" applyAlignment="1" applyProtection="1">
      <alignment horizontal="center" vertical="center"/>
    </xf>
    <xf numFmtId="0" fontId="16" fillId="10" borderId="0" xfId="0" applyFont="1" applyFill="1" applyBorder="1" applyAlignment="1">
      <alignment horizontal="center" vertical="center"/>
    </xf>
    <xf numFmtId="0" fontId="11" fillId="9" borderId="0" xfId="0" applyFont="1" applyFill="1" applyBorder="1" applyAlignment="1" applyProtection="1">
      <alignment horizontal="center" vertical="center"/>
    </xf>
    <xf numFmtId="0" fontId="16" fillId="9" borderId="0" xfId="0" applyFont="1" applyFill="1" applyBorder="1" applyAlignment="1">
      <alignment horizontal="center" vertical="center"/>
    </xf>
    <xf numFmtId="0" fontId="11" fillId="8" borderId="0" xfId="0" applyFont="1" applyFill="1" applyBorder="1" applyAlignment="1" applyProtection="1">
      <alignment horizontal="center" vertical="center" wrapText="1"/>
    </xf>
    <xf numFmtId="0" fontId="16" fillId="8" borderId="0" xfId="0" applyFont="1" applyFill="1" applyBorder="1" applyAlignment="1" applyProtection="1">
      <alignment horizontal="center" vertical="center" wrapText="1"/>
    </xf>
    <xf numFmtId="49" fontId="12" fillId="10" borderId="0" xfId="0" applyNumberFormat="1" applyFont="1" applyFill="1" applyBorder="1" applyAlignment="1" applyProtection="1">
      <alignment horizontal="center" vertical="center"/>
    </xf>
    <xf numFmtId="164" fontId="6" fillId="5" borderId="0" xfId="2" quotePrefix="1" applyNumberFormat="1" applyFont="1" applyFill="1" applyBorder="1" applyAlignment="1" applyProtection="1">
      <alignment horizontal="center" vertical="center"/>
    </xf>
    <xf numFmtId="165" fontId="7" fillId="5" borderId="0" xfId="0" applyNumberFormat="1" applyFont="1" applyFill="1" applyBorder="1" applyAlignment="1" applyProtection="1">
      <alignment horizontal="center" vertical="center"/>
    </xf>
    <xf numFmtId="0" fontId="10" fillId="4" borderId="0" xfId="0" applyFont="1" applyFill="1" applyBorder="1" applyAlignment="1" applyProtection="1">
      <alignment horizontal="center" vertical="center"/>
    </xf>
    <xf numFmtId="164" fontId="6" fillId="5" borderId="0" xfId="2" applyNumberFormat="1" applyFont="1" applyFill="1" applyBorder="1" applyAlignment="1" applyProtection="1">
      <alignment horizontal="center" vertical="center"/>
    </xf>
    <xf numFmtId="0" fontId="0" fillId="0" borderId="0" xfId="0" applyAlignment="1">
      <alignment vertical="center" wrapText="1"/>
    </xf>
    <xf numFmtId="0" fontId="19" fillId="9" borderId="0" xfId="0" applyFont="1" applyFill="1" applyBorder="1" applyAlignment="1" applyProtection="1">
      <alignment vertical="center"/>
    </xf>
    <xf numFmtId="0" fontId="0" fillId="9" borderId="0" xfId="0" applyFill="1" applyAlignment="1">
      <alignment vertical="center"/>
    </xf>
    <xf numFmtId="0" fontId="19" fillId="8" borderId="0" xfId="0" applyFont="1" applyFill="1" applyBorder="1" applyAlignment="1" applyProtection="1">
      <alignment horizontal="center" vertical="center"/>
    </xf>
    <xf numFmtId="0" fontId="6" fillId="0" borderId="0" xfId="0" applyFont="1" applyBorder="1" applyAlignment="1" applyProtection="1">
      <alignment horizontal="center" vertical="center" wrapText="1"/>
    </xf>
    <xf numFmtId="0" fontId="39" fillId="0" borderId="0" xfId="0" applyFont="1" applyFill="1" applyBorder="1" applyAlignment="1" applyProtection="1">
      <alignment horizontal="center" vertical="center" wrapText="1"/>
    </xf>
    <xf numFmtId="0" fontId="9" fillId="0" borderId="0" xfId="0" applyFont="1" applyFill="1" applyBorder="1" applyAlignment="1" applyProtection="1">
      <alignment vertical="center"/>
    </xf>
    <xf numFmtId="0" fontId="38" fillId="0" borderId="0" xfId="0" applyFont="1" applyAlignment="1">
      <alignment vertical="center"/>
    </xf>
    <xf numFmtId="0" fontId="18" fillId="10" borderId="0" xfId="0" applyFont="1" applyFill="1" applyBorder="1" applyAlignment="1" applyProtection="1">
      <alignment horizontal="center" vertical="center"/>
    </xf>
    <xf numFmtId="0" fontId="18" fillId="8" borderId="0" xfId="0" applyFont="1" applyFill="1" applyBorder="1" applyAlignment="1" applyProtection="1">
      <alignment horizontal="center" vertical="center"/>
    </xf>
    <xf numFmtId="0" fontId="18" fillId="10" borderId="0" xfId="0" applyFont="1" applyFill="1" applyBorder="1" applyAlignment="1" applyProtection="1">
      <alignment horizontal="left" vertical="center" wrapText="1"/>
    </xf>
    <xf numFmtId="0" fontId="21" fillId="10" borderId="0" xfId="0" applyFont="1" applyFill="1" applyAlignment="1">
      <alignment horizontal="left" vertical="center" wrapText="1"/>
    </xf>
    <xf numFmtId="0" fontId="18" fillId="1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2" fillId="2" borderId="1" xfId="0" applyFont="1" applyFill="1" applyBorder="1" applyAlignment="1">
      <alignment horizontal="left" vertical="center" wrapText="1"/>
    </xf>
    <xf numFmtId="0" fontId="0" fillId="2" borderId="1" xfId="0" applyFill="1" applyBorder="1" applyAlignment="1">
      <alignment horizontal="left" vertical="center" wrapText="1"/>
    </xf>
    <xf numFmtId="9" fontId="2" fillId="2" borderId="8" xfId="0" applyNumberFormat="1" applyFont="1" applyFill="1" applyBorder="1" applyAlignment="1">
      <alignment horizontal="center" vertical="center" wrapText="1"/>
    </xf>
    <xf numFmtId="9" fontId="2" fillId="2" borderId="9" xfId="0" applyNumberFormat="1" applyFont="1" applyFill="1" applyBorder="1" applyAlignment="1">
      <alignment horizontal="center" vertical="center" wrapText="1"/>
    </xf>
    <xf numFmtId="49" fontId="2" fillId="2" borderId="1" xfId="0" applyNumberFormat="1" applyFont="1" applyFill="1" applyBorder="1" applyAlignment="1">
      <alignment horizontal="center" vertical="center" wrapText="1"/>
    </xf>
    <xf numFmtId="0" fontId="30" fillId="9" borderId="1" xfId="0" applyFont="1" applyFill="1" applyBorder="1" applyAlignment="1">
      <alignment horizontal="left" vertical="center" wrapText="1"/>
    </xf>
    <xf numFmtId="0" fontId="31" fillId="9" borderId="1" xfId="0" applyFont="1" applyFill="1" applyBorder="1" applyAlignment="1">
      <alignment horizontal="left" vertical="center" wrapText="1"/>
    </xf>
    <xf numFmtId="0" fontId="2" fillId="2" borderId="1" xfId="0" applyFont="1" applyFill="1" applyBorder="1" applyAlignment="1">
      <alignment horizontal="center" vertical="center" textRotation="90" wrapText="1"/>
    </xf>
    <xf numFmtId="0" fontId="2" fillId="2" borderId="1" xfId="0" applyFont="1" applyFill="1" applyBorder="1" applyAlignment="1">
      <alignment horizontal="center" vertical="center" wrapText="1"/>
    </xf>
    <xf numFmtId="0" fontId="2" fillId="9" borderId="1" xfId="0" applyFont="1" applyFill="1" applyBorder="1" applyAlignment="1">
      <alignment horizontal="center" vertical="center" textRotation="90" wrapText="1"/>
    </xf>
    <xf numFmtId="0" fontId="2" fillId="9" borderId="1" xfId="0" applyFont="1" applyFill="1" applyBorder="1" applyAlignment="1">
      <alignment horizontal="center" vertical="center" wrapText="1"/>
    </xf>
    <xf numFmtId="49" fontId="2" fillId="9" borderId="1" xfId="0" applyNumberFormat="1" applyFont="1" applyFill="1" applyBorder="1" applyAlignment="1">
      <alignment horizontal="center" vertical="center" wrapText="1"/>
    </xf>
    <xf numFmtId="0" fontId="30" fillId="9" borderId="2" xfId="0" applyFont="1" applyFill="1" applyBorder="1" applyAlignment="1">
      <alignment horizontal="left" vertical="center" wrapText="1"/>
    </xf>
    <xf numFmtId="0" fontId="21" fillId="9" borderId="3" xfId="0" applyFont="1" applyFill="1" applyBorder="1" applyAlignment="1">
      <alignment horizontal="left" vertical="center" wrapText="1"/>
    </xf>
    <xf numFmtId="0" fontId="21" fillId="9" borderId="4" xfId="0" applyFont="1" applyFill="1" applyBorder="1" applyAlignment="1">
      <alignment horizontal="left" vertical="center" wrapText="1"/>
    </xf>
    <xf numFmtId="0" fontId="2" fillId="0" borderId="0" xfId="0" applyFont="1" applyAlignment="1">
      <alignment horizontal="left" vertical="top" wrapText="1"/>
    </xf>
    <xf numFmtId="0" fontId="0" fillId="0" borderId="0" xfId="0" applyAlignment="1">
      <alignment horizontal="left" vertical="top" wrapText="1"/>
    </xf>
    <xf numFmtId="0" fontId="0" fillId="0" borderId="0" xfId="0" applyAlignment="1">
      <alignment horizontal="left" wrapText="1"/>
    </xf>
    <xf numFmtId="0" fontId="1" fillId="0" borderId="0" xfId="0" applyFont="1" applyAlignment="1">
      <alignment horizontal="left" vertical="center" wrapText="1"/>
    </xf>
    <xf numFmtId="0" fontId="2" fillId="0" borderId="0" xfId="0" applyFont="1" applyAlignment="1">
      <alignment horizontal="left" vertical="center" wrapText="1"/>
    </xf>
    <xf numFmtId="0" fontId="0" fillId="0" borderId="0" xfId="0" applyAlignment="1">
      <alignment horizontal="left" vertical="center" wrapText="1"/>
    </xf>
    <xf numFmtId="0" fontId="1" fillId="9" borderId="0" xfId="0" applyFont="1" applyFill="1" applyAlignment="1">
      <alignment horizontal="left" vertical="center" wrapText="1"/>
    </xf>
    <xf numFmtId="0" fontId="0" fillId="9" borderId="0" xfId="0" applyFill="1" applyAlignment="1">
      <alignment horizontal="left" vertical="center" wrapText="1"/>
    </xf>
    <xf numFmtId="0" fontId="31" fillId="9" borderId="3" xfId="0" applyFont="1" applyFill="1" applyBorder="1" applyAlignment="1">
      <alignment horizontal="left" vertical="center" wrapText="1"/>
    </xf>
    <xf numFmtId="0" fontId="31" fillId="9" borderId="4" xfId="0" applyFont="1" applyFill="1" applyBorder="1" applyAlignment="1">
      <alignment horizontal="left" vertical="center" wrapText="1"/>
    </xf>
    <xf numFmtId="0" fontId="4" fillId="9" borderId="1" xfId="0" applyFont="1" applyFill="1" applyBorder="1" applyAlignment="1">
      <alignment horizontal="center" vertical="center" textRotation="90" wrapText="1"/>
    </xf>
    <xf numFmtId="0" fontId="4" fillId="0" borderId="1" xfId="0" applyFont="1" applyFill="1" applyBorder="1" applyAlignment="1">
      <alignment horizontal="center" vertical="center" textRotation="90" wrapText="1"/>
    </xf>
    <xf numFmtId="0" fontId="32" fillId="9" borderId="2" xfId="0" applyFont="1" applyFill="1" applyBorder="1" applyAlignment="1">
      <alignment horizontal="left" vertical="center" wrapText="1"/>
    </xf>
    <xf numFmtId="0" fontId="33" fillId="9" borderId="3" xfId="0" applyFont="1" applyFill="1" applyBorder="1" applyAlignment="1">
      <alignment horizontal="left" vertical="center" wrapText="1"/>
    </xf>
    <xf numFmtId="0" fontId="33" fillId="9" borderId="4" xfId="0" applyFont="1" applyFill="1" applyBorder="1" applyAlignment="1">
      <alignment horizontal="left" vertical="center" wrapText="1"/>
    </xf>
    <xf numFmtId="0" fontId="30" fillId="9" borderId="6" xfId="0" applyFont="1" applyFill="1" applyBorder="1" applyAlignment="1">
      <alignment horizontal="center" vertical="center" wrapText="1"/>
    </xf>
    <xf numFmtId="0" fontId="34" fillId="9" borderId="6" xfId="0" applyFont="1" applyFill="1" applyBorder="1" applyAlignment="1">
      <alignment horizontal="center" vertical="center" wrapText="1"/>
    </xf>
    <xf numFmtId="0" fontId="4" fillId="0" borderId="0" xfId="0" applyFont="1" applyAlignment="1">
      <alignment horizontal="left" vertical="center" wrapText="1"/>
    </xf>
    <xf numFmtId="0" fontId="21" fillId="0" borderId="0" xfId="0" applyFont="1" applyAlignment="1">
      <alignment horizontal="left" vertical="center" wrapText="1"/>
    </xf>
  </cellXfs>
  <cellStyles count="3">
    <cellStyle name="Komma" xfId="1" builtinId="3"/>
    <cellStyle name="Prozent" xfId="2" builtinId="5"/>
    <cellStyle name="Standard" xfId="0" builtinId="0"/>
  </cellStyles>
  <dxfs count="29">
    <dxf>
      <fill>
        <patternFill>
          <bgColor rgb="FF00B0F0"/>
        </patternFill>
      </fill>
    </dxf>
    <dxf>
      <fill>
        <patternFill>
          <bgColor rgb="FF92D050"/>
        </patternFill>
      </fill>
    </dxf>
    <dxf>
      <fill>
        <patternFill>
          <bgColor rgb="FFFF0000"/>
        </patternFill>
      </fill>
    </dxf>
    <dxf>
      <font>
        <color auto="1"/>
      </font>
      <fill>
        <patternFill>
          <bgColor rgb="FFFFFF00"/>
        </patternFill>
      </fill>
    </dxf>
    <dxf>
      <fill>
        <patternFill>
          <bgColor rgb="FF92D050"/>
        </patternFill>
      </fill>
    </dxf>
    <dxf>
      <font>
        <color theme="0"/>
      </font>
      <fill>
        <patternFill>
          <bgColor rgb="FFFF0000"/>
        </patternFill>
      </fill>
    </dxf>
    <dxf>
      <fill>
        <patternFill>
          <bgColor rgb="FF92D050"/>
        </patternFill>
      </fill>
    </dxf>
    <dxf>
      <fill>
        <patternFill>
          <bgColor rgb="FFFF0000"/>
        </patternFill>
      </fill>
    </dxf>
    <dxf>
      <font>
        <color auto="1"/>
      </font>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ont>
        <color theme="0"/>
      </font>
      <fill>
        <patternFill>
          <bgColor rgb="FFFF0000"/>
        </patternFill>
      </fill>
    </dxf>
    <dxf>
      <font>
        <b/>
        <i val="0"/>
        <color theme="0"/>
      </font>
      <fill>
        <patternFill>
          <bgColor theme="9" tint="-0.24994659260841701"/>
        </patternFill>
      </fill>
    </dxf>
    <dxf>
      <font>
        <b/>
        <i val="0"/>
      </font>
      <fill>
        <patternFill>
          <bgColor rgb="FF92D050"/>
        </patternFill>
      </fill>
    </dxf>
    <dxf>
      <font>
        <b/>
        <i val="0"/>
        <color theme="0"/>
      </font>
      <fill>
        <patternFill>
          <bgColor rgb="FFFF0000"/>
        </patternFill>
      </fill>
    </dxf>
    <dxf>
      <fill>
        <patternFill>
          <bgColor rgb="FF92D050"/>
        </patternFill>
      </fill>
    </dxf>
    <dxf>
      <font>
        <color theme="0"/>
      </font>
      <fill>
        <patternFill>
          <bgColor rgb="FFFF0000"/>
        </patternFill>
      </fill>
    </dxf>
    <dxf>
      <font>
        <b/>
        <i val="0"/>
        <color theme="0"/>
      </font>
      <fill>
        <patternFill>
          <bgColor theme="9" tint="-0.24994659260841701"/>
        </patternFill>
      </fill>
    </dxf>
    <dxf>
      <font>
        <b/>
        <i val="0"/>
        <color theme="0"/>
      </font>
      <fill>
        <patternFill>
          <bgColor theme="9" tint="-0.24994659260841701"/>
        </patternFill>
      </fill>
    </dxf>
    <dxf>
      <font>
        <b/>
        <i val="0"/>
      </font>
      <fill>
        <patternFill>
          <bgColor rgb="FF92D050"/>
        </patternFill>
      </fill>
    </dxf>
    <dxf>
      <font>
        <b/>
        <i val="0"/>
        <color theme="0"/>
      </font>
      <fill>
        <patternFill>
          <bgColor rgb="FFFF0000"/>
        </patternFill>
      </fill>
    </dxf>
    <dxf>
      <font>
        <b/>
        <i val="0"/>
        <color theme="0"/>
      </font>
      <fill>
        <patternFill>
          <bgColor theme="9" tint="-0.24994659260841701"/>
        </patternFill>
      </fill>
    </dxf>
    <dxf>
      <fill>
        <patternFill>
          <bgColor rgb="FF92D050"/>
        </patternFill>
      </fill>
    </dxf>
    <dxf>
      <font>
        <color theme="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image" Target="../media/image9.png"/><Relationship Id="rId3" Type="http://schemas.openxmlformats.org/officeDocument/2006/relationships/image" Target="../media/image4.png"/><Relationship Id="rId7" Type="http://schemas.openxmlformats.org/officeDocument/2006/relationships/image" Target="../media/image8.png"/><Relationship Id="rId2" Type="http://schemas.openxmlformats.org/officeDocument/2006/relationships/image" Target="../media/image3.png"/><Relationship Id="rId1" Type="http://schemas.openxmlformats.org/officeDocument/2006/relationships/image" Target="../media/image2.png"/><Relationship Id="rId6" Type="http://schemas.openxmlformats.org/officeDocument/2006/relationships/image" Target="../media/image7.png"/><Relationship Id="rId5" Type="http://schemas.openxmlformats.org/officeDocument/2006/relationships/image" Target="../media/image6.png"/><Relationship Id="rId4" Type="http://schemas.openxmlformats.org/officeDocument/2006/relationships/image" Target="../media/image5.png"/><Relationship Id="rId9" Type="http://schemas.openxmlformats.org/officeDocument/2006/relationships/image" Target="../media/image10.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1</xdr:colOff>
      <xdr:row>1</xdr:row>
      <xdr:rowOff>0</xdr:rowOff>
    </xdr:from>
    <xdr:ext cx="10678362" cy="3562350"/>
    <xdr:pic>
      <xdr:nvPicPr>
        <xdr:cNvPr id="2" name="Grafik 1"/>
        <xdr:cNvPicPr>
          <a:picLocks noChangeAspect="1"/>
        </xdr:cNvPicPr>
      </xdr:nvPicPr>
      <xdr:blipFill>
        <a:blip xmlns:r="http://schemas.openxmlformats.org/officeDocument/2006/relationships" r:embed="rId1"/>
        <a:stretch>
          <a:fillRect/>
        </a:stretch>
      </xdr:blipFill>
      <xdr:spPr>
        <a:xfrm>
          <a:off x="1" y="190500"/>
          <a:ext cx="10678362" cy="3562350"/>
        </a:xfrm>
        <a:prstGeom prst="rect">
          <a:avLst/>
        </a:prstGeom>
      </xdr:spPr>
    </xdr:pic>
    <xdr:clientData/>
  </xdr:oneCellAnchor>
  <xdr:oneCellAnchor>
    <xdr:from>
      <xdr:col>0</xdr:col>
      <xdr:colOff>0</xdr:colOff>
      <xdr:row>22</xdr:row>
      <xdr:rowOff>1</xdr:rowOff>
    </xdr:from>
    <xdr:ext cx="10687050" cy="6217076"/>
    <xdr:pic>
      <xdr:nvPicPr>
        <xdr:cNvPr id="3" name="Grafik 2"/>
        <xdr:cNvPicPr>
          <a:picLocks noChangeAspect="1"/>
        </xdr:cNvPicPr>
      </xdr:nvPicPr>
      <xdr:blipFill>
        <a:blip xmlns:r="http://schemas.openxmlformats.org/officeDocument/2006/relationships" r:embed="rId2"/>
        <a:stretch>
          <a:fillRect/>
        </a:stretch>
      </xdr:blipFill>
      <xdr:spPr>
        <a:xfrm>
          <a:off x="0" y="4191001"/>
          <a:ext cx="10687050" cy="6217076"/>
        </a:xfrm>
        <a:prstGeom prst="rect">
          <a:avLst/>
        </a:prstGeom>
      </xdr:spPr>
    </xdr:pic>
    <xdr:clientData/>
  </xdr:oneCellAnchor>
  <xdr:oneCellAnchor>
    <xdr:from>
      <xdr:col>9</xdr:col>
      <xdr:colOff>714375</xdr:colOff>
      <xdr:row>13</xdr:row>
      <xdr:rowOff>114300</xdr:rowOff>
    </xdr:from>
    <xdr:ext cx="2514286" cy="247619"/>
    <xdr:pic>
      <xdr:nvPicPr>
        <xdr:cNvPr id="4" name="Grafik 3"/>
        <xdr:cNvPicPr>
          <a:picLocks noChangeAspect="1"/>
        </xdr:cNvPicPr>
      </xdr:nvPicPr>
      <xdr:blipFill>
        <a:blip xmlns:r="http://schemas.openxmlformats.org/officeDocument/2006/relationships" r:embed="rId3"/>
        <a:stretch>
          <a:fillRect/>
        </a:stretch>
      </xdr:blipFill>
      <xdr:spPr>
        <a:xfrm>
          <a:off x="7572375" y="2590800"/>
          <a:ext cx="2514286" cy="247619"/>
        </a:xfrm>
        <a:prstGeom prst="rect">
          <a:avLst/>
        </a:prstGeom>
      </xdr:spPr>
    </xdr:pic>
    <xdr:clientData/>
  </xdr:oneCellAnchor>
  <xdr:oneCellAnchor>
    <xdr:from>
      <xdr:col>8</xdr:col>
      <xdr:colOff>323850</xdr:colOff>
      <xdr:row>13</xdr:row>
      <xdr:rowOff>95250</xdr:rowOff>
    </xdr:from>
    <xdr:ext cx="838095" cy="257143"/>
    <xdr:pic>
      <xdr:nvPicPr>
        <xdr:cNvPr id="5" name="Grafik 4"/>
        <xdr:cNvPicPr>
          <a:picLocks noChangeAspect="1"/>
        </xdr:cNvPicPr>
      </xdr:nvPicPr>
      <xdr:blipFill>
        <a:blip xmlns:r="http://schemas.openxmlformats.org/officeDocument/2006/relationships" r:embed="rId4"/>
        <a:stretch>
          <a:fillRect/>
        </a:stretch>
      </xdr:blipFill>
      <xdr:spPr>
        <a:xfrm>
          <a:off x="6419850" y="2571750"/>
          <a:ext cx="838095" cy="257143"/>
        </a:xfrm>
        <a:prstGeom prst="rect">
          <a:avLst/>
        </a:prstGeom>
      </xdr:spPr>
    </xdr:pic>
    <xdr:clientData/>
  </xdr:oneCellAnchor>
  <xdr:oneCellAnchor>
    <xdr:from>
      <xdr:col>9</xdr:col>
      <xdr:colOff>723900</xdr:colOff>
      <xdr:row>12</xdr:row>
      <xdr:rowOff>85725</xdr:rowOff>
    </xdr:from>
    <xdr:ext cx="2495239" cy="219048"/>
    <xdr:pic>
      <xdr:nvPicPr>
        <xdr:cNvPr id="6" name="Grafik 5"/>
        <xdr:cNvPicPr>
          <a:picLocks noChangeAspect="1"/>
        </xdr:cNvPicPr>
      </xdr:nvPicPr>
      <xdr:blipFill>
        <a:blip xmlns:r="http://schemas.openxmlformats.org/officeDocument/2006/relationships" r:embed="rId5"/>
        <a:stretch>
          <a:fillRect/>
        </a:stretch>
      </xdr:blipFill>
      <xdr:spPr>
        <a:xfrm>
          <a:off x="7581900" y="2371725"/>
          <a:ext cx="2495239" cy="219048"/>
        </a:xfrm>
        <a:prstGeom prst="rect">
          <a:avLst/>
        </a:prstGeom>
      </xdr:spPr>
    </xdr:pic>
    <xdr:clientData/>
  </xdr:oneCellAnchor>
  <xdr:oneCellAnchor>
    <xdr:from>
      <xdr:col>5</xdr:col>
      <xdr:colOff>295275</xdr:colOff>
      <xdr:row>12</xdr:row>
      <xdr:rowOff>66675</xdr:rowOff>
    </xdr:from>
    <xdr:ext cx="809524" cy="228571"/>
    <xdr:pic>
      <xdr:nvPicPr>
        <xdr:cNvPr id="7" name="Grafik 6"/>
        <xdr:cNvPicPr>
          <a:picLocks noChangeAspect="1"/>
        </xdr:cNvPicPr>
      </xdr:nvPicPr>
      <xdr:blipFill>
        <a:blip xmlns:r="http://schemas.openxmlformats.org/officeDocument/2006/relationships" r:embed="rId6"/>
        <a:stretch>
          <a:fillRect/>
        </a:stretch>
      </xdr:blipFill>
      <xdr:spPr>
        <a:xfrm>
          <a:off x="4105275" y="2352675"/>
          <a:ext cx="809524" cy="228571"/>
        </a:xfrm>
        <a:prstGeom prst="rect">
          <a:avLst/>
        </a:prstGeom>
      </xdr:spPr>
    </xdr:pic>
    <xdr:clientData/>
  </xdr:oneCellAnchor>
  <xdr:oneCellAnchor>
    <xdr:from>
      <xdr:col>6</xdr:col>
      <xdr:colOff>714375</xdr:colOff>
      <xdr:row>12</xdr:row>
      <xdr:rowOff>66675</xdr:rowOff>
    </xdr:from>
    <xdr:ext cx="761899" cy="228571"/>
    <xdr:pic>
      <xdr:nvPicPr>
        <xdr:cNvPr id="8" name="Grafik 7"/>
        <xdr:cNvPicPr>
          <a:picLocks noChangeAspect="1"/>
        </xdr:cNvPicPr>
      </xdr:nvPicPr>
      <xdr:blipFill>
        <a:blip xmlns:r="http://schemas.openxmlformats.org/officeDocument/2006/relationships" r:embed="rId6"/>
        <a:stretch>
          <a:fillRect/>
        </a:stretch>
      </xdr:blipFill>
      <xdr:spPr>
        <a:xfrm>
          <a:off x="5286375" y="2352675"/>
          <a:ext cx="761899" cy="228571"/>
        </a:xfrm>
        <a:prstGeom prst="rect">
          <a:avLst/>
        </a:prstGeom>
      </xdr:spPr>
    </xdr:pic>
    <xdr:clientData/>
  </xdr:oneCellAnchor>
  <xdr:oneCellAnchor>
    <xdr:from>
      <xdr:col>8</xdr:col>
      <xdr:colOff>342900</xdr:colOff>
      <xdr:row>12</xdr:row>
      <xdr:rowOff>66675</xdr:rowOff>
    </xdr:from>
    <xdr:ext cx="809524" cy="228571"/>
    <xdr:pic>
      <xdr:nvPicPr>
        <xdr:cNvPr id="9" name="Grafik 8"/>
        <xdr:cNvPicPr>
          <a:picLocks noChangeAspect="1"/>
        </xdr:cNvPicPr>
      </xdr:nvPicPr>
      <xdr:blipFill>
        <a:blip xmlns:r="http://schemas.openxmlformats.org/officeDocument/2006/relationships" r:embed="rId6"/>
        <a:stretch>
          <a:fillRect/>
        </a:stretch>
      </xdr:blipFill>
      <xdr:spPr>
        <a:xfrm>
          <a:off x="6438900" y="2352675"/>
          <a:ext cx="809524" cy="228571"/>
        </a:xfrm>
        <a:prstGeom prst="rect">
          <a:avLst/>
        </a:prstGeom>
      </xdr:spPr>
    </xdr:pic>
    <xdr:clientData/>
  </xdr:oneCellAnchor>
  <xdr:oneCellAnchor>
    <xdr:from>
      <xdr:col>6</xdr:col>
      <xdr:colOff>695325</xdr:colOff>
      <xdr:row>13</xdr:row>
      <xdr:rowOff>95250</xdr:rowOff>
    </xdr:from>
    <xdr:ext cx="780945" cy="257143"/>
    <xdr:pic>
      <xdr:nvPicPr>
        <xdr:cNvPr id="10" name="Grafik 9"/>
        <xdr:cNvPicPr>
          <a:picLocks noChangeAspect="1"/>
        </xdr:cNvPicPr>
      </xdr:nvPicPr>
      <xdr:blipFill>
        <a:blip xmlns:r="http://schemas.openxmlformats.org/officeDocument/2006/relationships" r:embed="rId4"/>
        <a:stretch>
          <a:fillRect/>
        </a:stretch>
      </xdr:blipFill>
      <xdr:spPr>
        <a:xfrm>
          <a:off x="5267325" y="2571750"/>
          <a:ext cx="780945" cy="257143"/>
        </a:xfrm>
        <a:prstGeom prst="rect">
          <a:avLst/>
        </a:prstGeom>
      </xdr:spPr>
    </xdr:pic>
    <xdr:clientData/>
  </xdr:oneCellAnchor>
  <xdr:oneCellAnchor>
    <xdr:from>
      <xdr:col>5</xdr:col>
      <xdr:colOff>295275</xdr:colOff>
      <xdr:row>13</xdr:row>
      <xdr:rowOff>104775</xdr:rowOff>
    </xdr:from>
    <xdr:ext cx="838095" cy="257143"/>
    <xdr:pic>
      <xdr:nvPicPr>
        <xdr:cNvPr id="11" name="Grafik 10"/>
        <xdr:cNvPicPr>
          <a:picLocks noChangeAspect="1"/>
        </xdr:cNvPicPr>
      </xdr:nvPicPr>
      <xdr:blipFill>
        <a:blip xmlns:r="http://schemas.openxmlformats.org/officeDocument/2006/relationships" r:embed="rId4"/>
        <a:stretch>
          <a:fillRect/>
        </a:stretch>
      </xdr:blipFill>
      <xdr:spPr>
        <a:xfrm>
          <a:off x="4105275" y="2581275"/>
          <a:ext cx="838095" cy="257143"/>
        </a:xfrm>
        <a:prstGeom prst="rect">
          <a:avLst/>
        </a:prstGeom>
      </xdr:spPr>
    </xdr:pic>
    <xdr:clientData/>
  </xdr:oneCellAnchor>
  <xdr:oneCellAnchor>
    <xdr:from>
      <xdr:col>6</xdr:col>
      <xdr:colOff>676275</xdr:colOff>
      <xdr:row>17</xdr:row>
      <xdr:rowOff>66675</xdr:rowOff>
    </xdr:from>
    <xdr:ext cx="3162300" cy="219075"/>
    <xdr:pic>
      <xdr:nvPicPr>
        <xdr:cNvPr id="12" name="Grafik 11"/>
        <xdr:cNvPicPr>
          <a:picLocks noChangeAspect="1"/>
        </xdr:cNvPicPr>
      </xdr:nvPicPr>
      <xdr:blipFill>
        <a:blip xmlns:r="http://schemas.openxmlformats.org/officeDocument/2006/relationships" r:embed="rId7"/>
        <a:stretch>
          <a:fillRect/>
        </a:stretch>
      </xdr:blipFill>
      <xdr:spPr>
        <a:xfrm>
          <a:off x="5248275" y="3305175"/>
          <a:ext cx="3162300" cy="219075"/>
        </a:xfrm>
        <a:prstGeom prst="rect">
          <a:avLst/>
        </a:prstGeom>
      </xdr:spPr>
    </xdr:pic>
    <xdr:clientData/>
  </xdr:oneCellAnchor>
  <xdr:oneCellAnchor>
    <xdr:from>
      <xdr:col>11</xdr:col>
      <xdr:colOff>104775</xdr:colOff>
      <xdr:row>17</xdr:row>
      <xdr:rowOff>66675</xdr:rowOff>
    </xdr:from>
    <xdr:ext cx="1647619" cy="209524"/>
    <xdr:pic>
      <xdr:nvPicPr>
        <xdr:cNvPr id="13" name="Grafik 12"/>
        <xdr:cNvPicPr>
          <a:picLocks noChangeAspect="1"/>
        </xdr:cNvPicPr>
      </xdr:nvPicPr>
      <xdr:blipFill>
        <a:blip xmlns:r="http://schemas.openxmlformats.org/officeDocument/2006/relationships" r:embed="rId8"/>
        <a:stretch>
          <a:fillRect/>
        </a:stretch>
      </xdr:blipFill>
      <xdr:spPr>
        <a:xfrm>
          <a:off x="8486775" y="3305175"/>
          <a:ext cx="1647619" cy="209524"/>
        </a:xfrm>
        <a:prstGeom prst="rect">
          <a:avLst/>
        </a:prstGeom>
      </xdr:spPr>
    </xdr:pic>
    <xdr:clientData/>
  </xdr:oneCellAnchor>
  <xdr:oneCellAnchor>
    <xdr:from>
      <xdr:col>11</xdr:col>
      <xdr:colOff>104775</xdr:colOff>
      <xdr:row>18</xdr:row>
      <xdr:rowOff>104774</xdr:rowOff>
    </xdr:from>
    <xdr:ext cx="1580952" cy="219075"/>
    <xdr:pic>
      <xdr:nvPicPr>
        <xdr:cNvPr id="14" name="Grafik 13"/>
        <xdr:cNvPicPr>
          <a:picLocks noChangeAspect="1"/>
        </xdr:cNvPicPr>
      </xdr:nvPicPr>
      <xdr:blipFill>
        <a:blip xmlns:r="http://schemas.openxmlformats.org/officeDocument/2006/relationships" r:embed="rId9"/>
        <a:stretch>
          <a:fillRect/>
        </a:stretch>
      </xdr:blipFill>
      <xdr:spPr>
        <a:xfrm>
          <a:off x="8486775" y="3533774"/>
          <a:ext cx="1580952" cy="219075"/>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FRANCE~1\AppData\Local\Temp\Notenrechner_Profil_E_201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Profil"/>
    </sheetNames>
    <sheetDataSet>
      <sheetData sheetId="0">
        <row r="37">
          <cell r="A37">
            <v>1</v>
          </cell>
        </row>
        <row r="38">
          <cell r="A38">
            <v>1.5</v>
          </cell>
        </row>
        <row r="39">
          <cell r="A39">
            <v>2</v>
          </cell>
        </row>
        <row r="40">
          <cell r="A40">
            <v>2.5</v>
          </cell>
        </row>
        <row r="41">
          <cell r="A41">
            <v>3</v>
          </cell>
        </row>
        <row r="42">
          <cell r="A42">
            <v>3.5</v>
          </cell>
        </row>
        <row r="43">
          <cell r="A43">
            <v>4</v>
          </cell>
        </row>
        <row r="44">
          <cell r="A44">
            <v>4.5</v>
          </cell>
        </row>
        <row r="45">
          <cell r="A45">
            <v>5</v>
          </cell>
        </row>
        <row r="46">
          <cell r="A46">
            <v>5.5</v>
          </cell>
        </row>
        <row r="47">
          <cell r="A47">
            <v>6</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72"/>
  <sheetViews>
    <sheetView showGridLines="0" tabSelected="1" zoomScaleNormal="100" workbookViewId="0">
      <selection activeCell="C54" sqref="C54"/>
    </sheetView>
  </sheetViews>
  <sheetFormatPr baseColWidth="10" defaultColWidth="20" defaultRowHeight="14.25"/>
  <cols>
    <col min="1" max="1" width="33.140625" style="16" customWidth="1"/>
    <col min="2" max="2" width="2.7109375" style="17" customWidth="1"/>
    <col min="3" max="3" width="7.7109375" style="18" customWidth="1"/>
    <col min="4" max="4" width="1.7109375" style="18" customWidth="1"/>
    <col min="5" max="5" width="7.7109375" style="18" customWidth="1"/>
    <col min="6" max="6" width="1.7109375" style="18" customWidth="1"/>
    <col min="7" max="7" width="7.7109375" style="18" customWidth="1"/>
    <col min="8" max="8" width="1.7109375" style="17" customWidth="1"/>
    <col min="9" max="9" width="7.7109375" style="18" customWidth="1"/>
    <col min="10" max="10" width="1.7109375" style="17" customWidth="1"/>
    <col min="11" max="11" width="7.7109375" style="18" customWidth="1"/>
    <col min="12" max="12" width="1.7109375" style="18" customWidth="1"/>
    <col min="13" max="13" width="7.7109375" style="17" customWidth="1"/>
    <col min="14" max="14" width="1.7109375" style="17" customWidth="1"/>
    <col min="15" max="15" width="7.7109375" style="18" customWidth="1"/>
    <col min="16" max="16" width="1.7109375" style="18" customWidth="1"/>
    <col min="17" max="17" width="9.42578125" style="17" customWidth="1"/>
    <col min="18" max="18" width="2.42578125" style="17" customWidth="1"/>
    <col min="19" max="19" width="7" style="18" customWidth="1"/>
    <col min="20" max="20" width="1.7109375" style="18" customWidth="1"/>
    <col min="21" max="21" width="7" style="17" customWidth="1"/>
    <col min="22" max="22" width="1.7109375" style="17" customWidth="1"/>
    <col min="23" max="23" width="10.28515625" style="18" customWidth="1"/>
    <col min="24" max="24" width="6" style="17" customWidth="1"/>
    <col min="25" max="25" width="6" style="45" customWidth="1"/>
    <col min="26" max="26" width="6" style="21" hidden="1" customWidth="1"/>
    <col min="27" max="27" width="10.140625" style="21" hidden="1" customWidth="1"/>
    <col min="28" max="28" width="6" style="21" hidden="1" customWidth="1"/>
    <col min="29" max="29" width="6" style="18" hidden="1" customWidth="1"/>
    <col min="30" max="16384" width="20" style="18"/>
  </cols>
  <sheetData>
    <row r="1" spans="1:28" ht="4.5" customHeight="1">
      <c r="R1" s="57"/>
      <c r="S1" s="19"/>
      <c r="T1" s="19"/>
      <c r="U1" s="19"/>
      <c r="V1" s="19"/>
      <c r="W1" s="19"/>
      <c r="X1" s="19"/>
      <c r="Y1" s="20"/>
    </row>
    <row r="2" spans="1:28" ht="22.5" customHeight="1">
      <c r="A2" s="158" t="s">
        <v>138</v>
      </c>
      <c r="B2" s="159"/>
      <c r="C2" s="159"/>
      <c r="D2" s="159"/>
      <c r="E2" s="159"/>
      <c r="F2" s="159"/>
      <c r="G2" s="159"/>
      <c r="H2" s="159"/>
      <c r="I2" s="159"/>
      <c r="J2" s="159"/>
      <c r="K2" s="159"/>
      <c r="L2" s="159"/>
      <c r="M2" s="159"/>
      <c r="N2" s="159"/>
      <c r="O2" s="159"/>
      <c r="P2" s="159"/>
      <c r="Q2" s="159"/>
      <c r="R2" s="91"/>
      <c r="S2" s="160" t="s">
        <v>58</v>
      </c>
      <c r="T2" s="160"/>
      <c r="U2" s="160"/>
      <c r="V2" s="160"/>
      <c r="W2" s="160"/>
      <c r="X2" s="160"/>
      <c r="Y2" s="160"/>
      <c r="Z2" s="22"/>
      <c r="AA2" s="22"/>
    </row>
    <row r="3" spans="1:28" ht="2.25" hidden="1" customHeight="1">
      <c r="R3" s="57"/>
      <c r="S3" s="57"/>
      <c r="T3" s="57"/>
      <c r="U3" s="57"/>
      <c r="V3" s="57"/>
      <c r="W3" s="57"/>
      <c r="X3" s="57"/>
      <c r="Y3" s="58"/>
    </row>
    <row r="4" spans="1:28" ht="1.5" hidden="1" customHeight="1">
      <c r="S4" s="17"/>
      <c r="T4" s="17"/>
      <c r="V4" s="57"/>
      <c r="W4" s="57"/>
      <c r="X4" s="57"/>
      <c r="Y4" s="58"/>
    </row>
    <row r="5" spans="1:28" s="23" customFormat="1" ht="25.15" customHeight="1">
      <c r="A5" s="54" t="s">
        <v>108</v>
      </c>
      <c r="B5" s="24"/>
      <c r="C5" s="165" t="s">
        <v>3</v>
      </c>
      <c r="D5" s="165"/>
      <c r="E5" s="165"/>
      <c r="F5" s="25"/>
      <c r="G5" s="165" t="s">
        <v>4</v>
      </c>
      <c r="H5" s="165"/>
      <c r="I5" s="165"/>
      <c r="J5" s="26"/>
      <c r="K5" s="165" t="s">
        <v>59</v>
      </c>
      <c r="L5" s="165"/>
      <c r="M5" s="165"/>
      <c r="N5" s="26"/>
      <c r="O5" s="165" t="s">
        <v>60</v>
      </c>
      <c r="P5" s="165"/>
      <c r="Q5" s="165"/>
      <c r="R5" s="26"/>
      <c r="S5" s="166" t="s">
        <v>61</v>
      </c>
      <c r="T5" s="166"/>
      <c r="U5" s="166"/>
      <c r="V5" s="54"/>
      <c r="W5" s="125" t="s">
        <v>0</v>
      </c>
      <c r="X5" s="54"/>
      <c r="Y5" s="53" t="s">
        <v>62</v>
      </c>
      <c r="Z5" s="155" t="s">
        <v>63</v>
      </c>
      <c r="AA5" s="155"/>
      <c r="AB5" s="155"/>
    </row>
    <row r="6" spans="1:28" s="16" customFormat="1" ht="25.9" customHeight="1">
      <c r="A6" s="26"/>
      <c r="B6" s="26"/>
      <c r="C6" s="27" t="s">
        <v>64</v>
      </c>
      <c r="E6" s="27" t="s">
        <v>65</v>
      </c>
      <c r="G6" s="27" t="s">
        <v>66</v>
      </c>
      <c r="H6" s="121"/>
      <c r="I6" s="27" t="s">
        <v>67</v>
      </c>
      <c r="J6" s="121"/>
      <c r="K6" s="27" t="s">
        <v>68</v>
      </c>
      <c r="M6" s="28" t="s">
        <v>69</v>
      </c>
      <c r="N6" s="121"/>
      <c r="O6" s="161" t="s">
        <v>75</v>
      </c>
      <c r="P6" s="157"/>
      <c r="Q6" s="157"/>
      <c r="R6" s="121"/>
      <c r="S6" s="28" t="s">
        <v>70</v>
      </c>
      <c r="T6" s="121"/>
      <c r="U6" s="28" t="s">
        <v>71</v>
      </c>
      <c r="V6" s="59"/>
      <c r="W6" s="63"/>
      <c r="X6" s="59"/>
      <c r="Y6" s="63"/>
      <c r="Z6" s="29" t="s">
        <v>62</v>
      </c>
      <c r="AA6" s="30" t="s">
        <v>72</v>
      </c>
      <c r="AB6" s="30" t="s">
        <v>73</v>
      </c>
    </row>
    <row r="7" spans="1:28" ht="3" customHeight="1" thickBot="1">
      <c r="A7" s="31"/>
      <c r="B7" s="32"/>
      <c r="C7" s="33"/>
      <c r="D7" s="34"/>
      <c r="E7" s="33"/>
      <c r="F7" s="34"/>
      <c r="G7" s="33"/>
      <c r="H7" s="32"/>
      <c r="I7" s="33"/>
      <c r="J7" s="35"/>
      <c r="K7" s="33"/>
      <c r="L7" s="33"/>
      <c r="M7" s="123"/>
      <c r="N7" s="35"/>
      <c r="O7" s="33"/>
      <c r="P7" s="33"/>
      <c r="Q7" s="123"/>
      <c r="R7" s="35"/>
      <c r="S7" s="123"/>
      <c r="T7" s="123"/>
      <c r="U7" s="123"/>
      <c r="V7" s="60"/>
      <c r="W7" s="117"/>
      <c r="X7" s="60"/>
      <c r="Y7" s="64"/>
      <c r="Z7" s="36"/>
      <c r="AA7" s="36"/>
      <c r="AB7" s="36"/>
    </row>
    <row r="8" spans="1:28" ht="16.5" thickTop="1" thickBot="1">
      <c r="A8" s="54" t="s">
        <v>107</v>
      </c>
      <c r="B8" s="32"/>
      <c r="C8" s="77"/>
      <c r="D8" s="34"/>
      <c r="E8" s="77"/>
      <c r="F8" s="34"/>
      <c r="G8" s="77"/>
      <c r="H8" s="32"/>
      <c r="I8" s="77"/>
      <c r="J8" s="35"/>
      <c r="K8" s="77"/>
      <c r="L8" s="33"/>
      <c r="M8" s="77"/>
      <c r="N8" s="35"/>
      <c r="O8" s="141"/>
      <c r="P8" s="142"/>
      <c r="Q8" s="143"/>
      <c r="R8" s="35"/>
      <c r="S8" s="50" t="str">
        <f>IF(COUNT(C8,E8,G8,I8,K8,M8)=6,ROUND(2*AVERAGE(C8,E8,G8,I8,K8,M8),0)/2,"--")</f>
        <v>--</v>
      </c>
      <c r="T8" s="123"/>
      <c r="U8" s="50" t="str">
        <f>IF(ISNUMBER(O8),O8,"--")</f>
        <v>--</v>
      </c>
      <c r="V8" s="60"/>
      <c r="W8" s="50" t="str">
        <f>IF(COUNT(S8:U8)=2,ROUND(AVERAGE(S8:U8),1),"--")</f>
        <v>--</v>
      </c>
      <c r="X8" s="60"/>
      <c r="Y8" s="65" t="s">
        <v>11</v>
      </c>
      <c r="Z8" s="118">
        <v>0.125</v>
      </c>
      <c r="AA8" s="119" t="str">
        <f>IF(ISNUMBER(W8),IF(W8-4&lt;0,W8-4,0),"")</f>
        <v/>
      </c>
      <c r="AB8" s="116">
        <f>IF(W8&lt;4,1,0)</f>
        <v>0</v>
      </c>
    </row>
    <row r="9" spans="1:28" ht="2.25" customHeight="1" thickTop="1" thickBot="1">
      <c r="A9" s="52"/>
      <c r="B9" s="32"/>
      <c r="C9" s="33"/>
      <c r="D9" s="34"/>
      <c r="E9" s="33"/>
      <c r="F9" s="34"/>
      <c r="G9" s="33"/>
      <c r="H9" s="32"/>
      <c r="I9" s="33"/>
      <c r="J9" s="35"/>
      <c r="K9" s="33"/>
      <c r="L9" s="33"/>
      <c r="M9" s="123"/>
      <c r="N9" s="35"/>
      <c r="O9" s="33"/>
      <c r="P9" s="33"/>
      <c r="Q9" s="123"/>
      <c r="R9" s="35"/>
      <c r="S9" s="123"/>
      <c r="T9" s="123"/>
      <c r="U9" s="123"/>
      <c r="V9" s="60"/>
      <c r="W9" s="117"/>
      <c r="X9" s="60"/>
      <c r="Y9" s="64"/>
      <c r="Z9" s="120"/>
      <c r="AA9" s="119"/>
      <c r="AB9" s="116"/>
    </row>
    <row r="10" spans="1:28" ht="16.5" thickTop="1" thickBot="1">
      <c r="A10" s="54" t="s">
        <v>145</v>
      </c>
      <c r="B10" s="32"/>
      <c r="C10" s="77"/>
      <c r="D10" s="34"/>
      <c r="E10" s="77"/>
      <c r="F10" s="34"/>
      <c r="G10" s="77"/>
      <c r="H10" s="32"/>
      <c r="I10" s="77"/>
      <c r="J10" s="35"/>
      <c r="K10" s="77"/>
      <c r="L10" s="123"/>
      <c r="M10" s="77"/>
      <c r="N10" s="35"/>
      <c r="O10" s="141"/>
      <c r="P10" s="142"/>
      <c r="Q10" s="143"/>
      <c r="R10" s="35"/>
      <c r="S10" s="50" t="str">
        <f>IF(COUNT(C10,E10,G10,I10,K10,M10)=6,ROUND(2*AVERAGE(C10,E10,G10,I10,K10,M10),0)/2,"--")</f>
        <v>--</v>
      </c>
      <c r="T10" s="123"/>
      <c r="U10" s="50" t="str">
        <f>IF(ISNUMBER(O10),O10,"--")</f>
        <v>--</v>
      </c>
      <c r="V10" s="60"/>
      <c r="W10" s="50" t="str">
        <f>IF(COUNT(S10:U10)=2,ROUND(AVERAGE(S10:U10),1),"--")</f>
        <v>--</v>
      </c>
      <c r="X10" s="60"/>
      <c r="Y10" s="65" t="s">
        <v>11</v>
      </c>
      <c r="Z10" s="118">
        <v>0.125</v>
      </c>
      <c r="AA10" s="119" t="str">
        <f>IF(ISNUMBER(W10),IF(W10-4&lt;0,W10-4,0),"")</f>
        <v/>
      </c>
      <c r="AB10" s="116">
        <f>IF(W10&lt;4,1,0)</f>
        <v>0</v>
      </c>
    </row>
    <row r="11" spans="1:28" ht="3" customHeight="1" thickTop="1" thickBot="1">
      <c r="A11" s="52"/>
      <c r="B11" s="32"/>
      <c r="C11" s="33"/>
      <c r="D11" s="34"/>
      <c r="E11" s="33"/>
      <c r="F11" s="34"/>
      <c r="G11" s="33"/>
      <c r="H11" s="32"/>
      <c r="I11" s="33"/>
      <c r="J11" s="35"/>
      <c r="K11" s="33"/>
      <c r="L11" s="33"/>
      <c r="M11" s="123"/>
      <c r="N11" s="35"/>
      <c r="O11" s="33"/>
      <c r="P11" s="33"/>
      <c r="Q11" s="123"/>
      <c r="R11" s="35"/>
      <c r="S11" s="123"/>
      <c r="T11" s="123"/>
      <c r="U11" s="123"/>
      <c r="V11" s="60"/>
      <c r="W11" s="117"/>
      <c r="X11" s="60"/>
      <c r="Y11" s="64"/>
      <c r="Z11" s="120"/>
      <c r="AA11" s="119"/>
      <c r="AB11" s="116"/>
    </row>
    <row r="12" spans="1:28" ht="16.5" thickTop="1" thickBot="1">
      <c r="A12" s="54" t="s">
        <v>146</v>
      </c>
      <c r="B12" s="32"/>
      <c r="C12" s="77"/>
      <c r="D12" s="34"/>
      <c r="E12" s="77"/>
      <c r="F12" s="34"/>
      <c r="G12" s="77"/>
      <c r="H12" s="32"/>
      <c r="I12" s="77"/>
      <c r="J12" s="35"/>
      <c r="K12" s="123"/>
      <c r="L12" s="123"/>
      <c r="M12" s="123"/>
      <c r="N12" s="35"/>
      <c r="O12" s="141"/>
      <c r="P12" s="142"/>
      <c r="Q12" s="143"/>
      <c r="R12" s="35"/>
      <c r="S12" s="50" t="str">
        <f>IF(COUNT(C12,E12,G12,I12)=4,ROUND(2*AVERAGE(C12,E12,G12,I12),0)/2,"--")</f>
        <v>--</v>
      </c>
      <c r="T12" s="123"/>
      <c r="U12" s="50" t="str">
        <f>IF(ISNUMBER(O12),O12,"--")</f>
        <v>--</v>
      </c>
      <c r="V12" s="60"/>
      <c r="W12" s="50" t="str">
        <f>IF(COUNT(S12:U12)=2,ROUND(AVERAGE(S12:U12),1),"--")</f>
        <v>--</v>
      </c>
      <c r="X12" s="60"/>
      <c r="Y12" s="65" t="s">
        <v>11</v>
      </c>
      <c r="Z12" s="118">
        <v>0.125</v>
      </c>
      <c r="AA12" s="119" t="str">
        <f>IF(ISNUMBER(W12),IF(W12-4&lt;0,W12-4,0),"")</f>
        <v/>
      </c>
      <c r="AB12" s="116">
        <f>IF(W12&lt;4,1,0)</f>
        <v>0</v>
      </c>
    </row>
    <row r="13" spans="1:28" ht="3" customHeight="1" thickTop="1" thickBot="1">
      <c r="A13" s="52"/>
      <c r="B13" s="32"/>
      <c r="C13" s="33"/>
      <c r="D13" s="34"/>
      <c r="E13" s="33"/>
      <c r="F13" s="34"/>
      <c r="G13" s="33"/>
      <c r="H13" s="32"/>
      <c r="I13" s="33"/>
      <c r="J13" s="35"/>
      <c r="K13" s="33"/>
      <c r="L13" s="33"/>
      <c r="M13" s="123"/>
      <c r="N13" s="35"/>
      <c r="O13" s="33"/>
      <c r="P13" s="33"/>
      <c r="Q13" s="123"/>
      <c r="R13" s="35"/>
      <c r="S13" s="123"/>
      <c r="T13" s="123"/>
      <c r="U13" s="123"/>
      <c r="V13" s="60"/>
      <c r="W13" s="117"/>
      <c r="X13" s="60"/>
      <c r="Y13" s="64"/>
      <c r="Z13" s="120"/>
      <c r="AA13" s="119"/>
      <c r="AB13" s="116"/>
    </row>
    <row r="14" spans="1:28" s="17" customFormat="1" ht="16.5" thickTop="1" thickBot="1">
      <c r="A14" s="54" t="s">
        <v>109</v>
      </c>
      <c r="B14" s="32"/>
      <c r="C14" s="77"/>
      <c r="D14" s="34"/>
      <c r="E14" s="77"/>
      <c r="F14" s="34"/>
      <c r="G14" s="77"/>
      <c r="H14" s="32"/>
      <c r="I14" s="77"/>
      <c r="J14" s="32"/>
      <c r="K14" s="123"/>
      <c r="L14" s="123"/>
      <c r="M14" s="123"/>
      <c r="N14" s="32"/>
      <c r="O14" s="141"/>
      <c r="P14" s="142"/>
      <c r="Q14" s="143"/>
      <c r="R14" s="32"/>
      <c r="S14" s="50" t="str">
        <f>IF(COUNT(C14,E14,G14,I14)=4,ROUND(2*AVERAGE(C14,E14,G14,I14),0)/2,"--")</f>
        <v>--</v>
      </c>
      <c r="T14" s="123"/>
      <c r="U14" s="50" t="str">
        <f>IF(ISNUMBER(O14),O14,"--")</f>
        <v>--</v>
      </c>
      <c r="V14" s="61"/>
      <c r="W14" s="50" t="str">
        <f>IF(COUNT(S14:U14)=2,ROUND(AVERAGE(S14:U14),1),"--")</f>
        <v>--</v>
      </c>
      <c r="X14" s="61"/>
      <c r="Y14" s="65" t="s">
        <v>11</v>
      </c>
      <c r="Z14" s="118">
        <v>0.125</v>
      </c>
      <c r="AA14" s="119" t="str">
        <f>IF(ISNUMBER(W14),IF(W14-4&lt;0,W14-4,0),"")</f>
        <v/>
      </c>
      <c r="AB14" s="116">
        <f>IF(W14&lt;4,1,0)</f>
        <v>0</v>
      </c>
    </row>
    <row r="15" spans="1:28" ht="3" customHeight="1" thickTop="1" thickBot="1">
      <c r="A15" s="52"/>
      <c r="B15" s="32"/>
      <c r="C15" s="33"/>
      <c r="D15" s="34"/>
      <c r="E15" s="33"/>
      <c r="F15" s="34"/>
      <c r="G15" s="33"/>
      <c r="H15" s="32"/>
      <c r="I15" s="33"/>
      <c r="J15" s="35"/>
      <c r="K15" s="33"/>
      <c r="L15" s="33"/>
      <c r="M15" s="123"/>
      <c r="N15" s="35"/>
      <c r="O15" s="33"/>
      <c r="P15" s="33"/>
      <c r="Q15" s="123"/>
      <c r="R15" s="35"/>
      <c r="S15" s="123"/>
      <c r="T15" s="123"/>
      <c r="U15" s="123"/>
      <c r="V15" s="60"/>
      <c r="W15" s="117"/>
      <c r="X15" s="60"/>
      <c r="Y15" s="64"/>
      <c r="Z15" s="120"/>
      <c r="AA15" s="119"/>
      <c r="AB15" s="116"/>
    </row>
    <row r="16" spans="1:28" s="17" customFormat="1" ht="16.5" thickTop="1" thickBot="1">
      <c r="A16" s="54" t="s">
        <v>144</v>
      </c>
      <c r="B16" s="32"/>
      <c r="C16" s="123"/>
      <c r="D16" s="32"/>
      <c r="E16" s="123"/>
      <c r="F16" s="32"/>
      <c r="G16" s="123"/>
      <c r="H16" s="32"/>
      <c r="I16" s="123"/>
      <c r="J16" s="35"/>
      <c r="K16" s="123"/>
      <c r="L16" s="123"/>
      <c r="M16" s="123"/>
      <c r="N16" s="35"/>
      <c r="O16" s="141"/>
      <c r="P16" s="142"/>
      <c r="Q16" s="143"/>
      <c r="R16" s="35"/>
      <c r="S16" s="123"/>
      <c r="T16" s="123"/>
      <c r="U16" s="50" t="str">
        <f>IF(ISNUMBER(O16),O16,"--")</f>
        <v>--</v>
      </c>
      <c r="V16" s="60"/>
      <c r="W16" s="50" t="str">
        <f>IF(ISNUMBER(U16),U16,"--")</f>
        <v>--</v>
      </c>
      <c r="X16" s="60"/>
      <c r="Y16" s="65" t="s">
        <v>15</v>
      </c>
      <c r="Z16" s="118">
        <v>0.25</v>
      </c>
      <c r="AA16" s="154" t="str">
        <f>IF(ISNUMBER(W16),IF(W16-4&lt;0,(W16-4)*2,0),"")</f>
        <v/>
      </c>
      <c r="AB16" s="137">
        <f>IF(W16&lt;4,1,0)</f>
        <v>0</v>
      </c>
    </row>
    <row r="17" spans="1:28" ht="3" customHeight="1" thickTop="1" thickBot="1">
      <c r="A17" s="52"/>
      <c r="B17" s="32"/>
      <c r="C17" s="33"/>
      <c r="D17" s="34"/>
      <c r="E17" s="33"/>
      <c r="F17" s="34"/>
      <c r="G17" s="33"/>
      <c r="H17" s="32"/>
      <c r="I17" s="33"/>
      <c r="J17" s="35"/>
      <c r="K17" s="33"/>
      <c r="L17" s="33"/>
      <c r="M17" s="123"/>
      <c r="N17" s="35"/>
      <c r="O17" s="33"/>
      <c r="P17" s="33"/>
      <c r="Q17" s="123"/>
      <c r="R17" s="35"/>
      <c r="S17" s="123"/>
      <c r="T17" s="123"/>
      <c r="U17" s="123"/>
      <c r="V17" s="60"/>
      <c r="W17" s="117"/>
      <c r="X17" s="60"/>
      <c r="Y17" s="65"/>
      <c r="Z17" s="120"/>
      <c r="AA17" s="154" t="str">
        <f t="shared" ref="AA17" si="0">IF(ISNUMBER(W17),IF(W17-4&lt;0,W17-4,0),"")</f>
        <v/>
      </c>
      <c r="AB17" s="137"/>
    </row>
    <row r="18" spans="1:28" s="17" customFormat="1" ht="16.5" thickTop="1" thickBot="1">
      <c r="A18" s="54" t="s">
        <v>110</v>
      </c>
      <c r="B18" s="32"/>
      <c r="C18" s="77"/>
      <c r="D18" s="32"/>
      <c r="E18" s="77"/>
      <c r="F18" s="32"/>
      <c r="G18" s="77"/>
      <c r="H18" s="32"/>
      <c r="I18" s="77"/>
      <c r="J18" s="35"/>
      <c r="K18" s="77"/>
      <c r="L18" s="123"/>
      <c r="M18" s="77"/>
      <c r="N18" s="35"/>
      <c r="O18" s="32"/>
      <c r="P18" s="32"/>
      <c r="Q18" s="32"/>
      <c r="R18" s="35"/>
      <c r="S18" s="50" t="str">
        <f>IF(COUNT(C18,E18,G18,I18,K18,M18)=6,ROUND(2*AVERAGE(C18,E18,G18,I18,K18,M18),0)/2,"--")</f>
        <v>--</v>
      </c>
      <c r="T18" s="123"/>
      <c r="V18" s="60"/>
      <c r="W18" s="50" t="str">
        <f>IF(ISNUMBER(S18),S18,"--")</f>
        <v>--</v>
      </c>
      <c r="X18" s="60"/>
      <c r="Y18" s="65" t="s">
        <v>11</v>
      </c>
      <c r="Z18" s="153">
        <v>0.125</v>
      </c>
      <c r="AA18" s="154" t="str">
        <f>IF(ISNUMBER(S18),IF(S18-4&lt;0,S18-4,0),"")</f>
        <v/>
      </c>
      <c r="AB18" s="137">
        <f>IF(S18&lt;4,1,0)</f>
        <v>0</v>
      </c>
    </row>
    <row r="19" spans="1:28" ht="2.25" customHeight="1" thickTop="1" thickBot="1">
      <c r="A19" s="52"/>
      <c r="B19" s="32"/>
      <c r="C19" s="33"/>
      <c r="D19" s="34"/>
      <c r="E19" s="33"/>
      <c r="F19" s="34"/>
      <c r="G19" s="33"/>
      <c r="H19" s="32"/>
      <c r="I19" s="33"/>
      <c r="J19" s="35"/>
      <c r="K19" s="33"/>
      <c r="L19" s="33"/>
      <c r="M19" s="123"/>
      <c r="N19" s="35"/>
      <c r="O19" s="123"/>
      <c r="P19" s="123"/>
      <c r="Q19" s="123"/>
      <c r="R19" s="35"/>
      <c r="S19" s="123"/>
      <c r="T19" s="123"/>
      <c r="V19" s="60"/>
      <c r="W19" s="117"/>
      <c r="X19" s="60"/>
      <c r="Y19" s="64"/>
      <c r="Z19" s="156"/>
      <c r="AA19" s="154" t="str">
        <f t="shared" ref="AA19:AA22" si="1">IF(ISNUMBER(W19),IF(W19-4&lt;0,W19-4,0),"")</f>
        <v/>
      </c>
      <c r="AB19" s="137"/>
    </row>
    <row r="20" spans="1:28" ht="16.5" thickTop="1" thickBot="1">
      <c r="A20" s="55" t="s">
        <v>111</v>
      </c>
      <c r="B20" s="32"/>
      <c r="C20" s="37"/>
      <c r="D20" s="38"/>
      <c r="F20" s="38"/>
      <c r="G20" s="33"/>
      <c r="H20" s="38"/>
      <c r="I20" s="37"/>
      <c r="J20" s="38"/>
      <c r="K20" s="77"/>
      <c r="L20" s="38"/>
      <c r="N20" s="38"/>
      <c r="O20" s="37"/>
      <c r="P20" s="38"/>
      <c r="Q20" s="37"/>
      <c r="R20" s="38"/>
      <c r="S20" s="51" t="str">
        <f>IF(ISNUMBER(K20),K20,"--")</f>
        <v>--</v>
      </c>
      <c r="T20" s="38"/>
      <c r="U20" s="37"/>
      <c r="V20" s="62"/>
      <c r="W20" s="51" t="str">
        <f>IF(COUNT(S20,U22)=2,ROUND(AVERAGE(S20,U22),1),"--")</f>
        <v>--</v>
      </c>
      <c r="X20" s="62"/>
      <c r="Y20" s="65" t="s">
        <v>11</v>
      </c>
      <c r="Z20" s="118">
        <v>0.125</v>
      </c>
      <c r="AA20" s="154" t="str">
        <f t="shared" si="1"/>
        <v/>
      </c>
      <c r="AB20" s="137">
        <f>IF(W20&lt;4,1,0)</f>
        <v>0</v>
      </c>
    </row>
    <row r="21" spans="1:28" ht="2.25" customHeight="1" thickTop="1" thickBot="1">
      <c r="A21" s="52"/>
      <c r="B21" s="32"/>
      <c r="C21" s="33"/>
      <c r="D21" s="33"/>
      <c r="E21" s="123"/>
      <c r="F21" s="35"/>
      <c r="G21" s="33"/>
      <c r="H21" s="33"/>
      <c r="I21" s="123"/>
      <c r="J21" s="35"/>
      <c r="K21" s="33"/>
      <c r="L21" s="33"/>
      <c r="M21" s="123"/>
      <c r="N21" s="35"/>
      <c r="O21" s="33"/>
      <c r="P21" s="33"/>
      <c r="Q21" s="123"/>
      <c r="R21" s="35"/>
      <c r="S21" s="123"/>
      <c r="T21" s="123"/>
      <c r="U21" s="123"/>
      <c r="V21" s="60"/>
      <c r="W21" s="66"/>
      <c r="X21" s="60"/>
      <c r="Y21" s="64"/>
      <c r="Z21" s="120"/>
      <c r="AA21" s="154" t="str">
        <f t="shared" si="1"/>
        <v/>
      </c>
      <c r="AB21" s="137"/>
    </row>
    <row r="22" spans="1:28" ht="16.5" thickTop="1" thickBot="1">
      <c r="A22" s="55" t="s">
        <v>112</v>
      </c>
      <c r="B22" s="32"/>
      <c r="C22" s="37"/>
      <c r="D22" s="38"/>
      <c r="E22" s="37"/>
      <c r="F22" s="38"/>
      <c r="G22" s="37"/>
      <c r="H22" s="38"/>
      <c r="I22" s="37"/>
      <c r="J22" s="38"/>
      <c r="K22" s="37"/>
      <c r="L22" s="38"/>
      <c r="M22" s="77"/>
      <c r="N22" s="38"/>
      <c r="P22" s="37"/>
      <c r="Q22" s="37"/>
      <c r="R22" s="38"/>
      <c r="S22" s="37"/>
      <c r="T22" s="38"/>
      <c r="U22" s="51" t="str">
        <f>IF(ISNUMBER(M22),M22,"--")</f>
        <v>--</v>
      </c>
      <c r="V22" s="62"/>
      <c r="W22" s="62"/>
      <c r="X22" s="62"/>
      <c r="Y22" s="64"/>
      <c r="Z22" s="120"/>
      <c r="AA22" s="154" t="str">
        <f t="shared" si="1"/>
        <v/>
      </c>
      <c r="AB22" s="137"/>
    </row>
    <row r="23" spans="1:28" ht="3.75" customHeight="1" thickTop="1">
      <c r="A23" s="31"/>
      <c r="B23" s="32"/>
      <c r="C23" s="33"/>
      <c r="D23" s="34"/>
      <c r="E23" s="33"/>
      <c r="F23" s="34"/>
      <c r="G23" s="33"/>
      <c r="H23" s="32"/>
      <c r="I23" s="33"/>
      <c r="J23" s="35"/>
      <c r="K23" s="33"/>
      <c r="L23" s="33"/>
      <c r="M23" s="123"/>
      <c r="N23" s="35"/>
      <c r="O23" s="33"/>
      <c r="P23" s="33"/>
      <c r="Q23" s="123"/>
      <c r="R23" s="35"/>
      <c r="S23" s="123"/>
      <c r="T23" s="123"/>
      <c r="U23" s="123"/>
      <c r="V23" s="60"/>
      <c r="W23" s="117"/>
      <c r="X23" s="60"/>
      <c r="Y23" s="64"/>
      <c r="Z23" s="36"/>
      <c r="AA23" s="36"/>
      <c r="AB23" s="36"/>
    </row>
    <row r="24" spans="1:28" ht="3" customHeight="1">
      <c r="A24" s="31"/>
      <c r="B24" s="32"/>
      <c r="C24" s="33"/>
      <c r="D24" s="34"/>
      <c r="E24" s="33"/>
      <c r="F24" s="34"/>
      <c r="G24" s="33"/>
      <c r="H24" s="32"/>
      <c r="I24" s="33"/>
      <c r="J24" s="35"/>
      <c r="K24" s="33"/>
      <c r="L24" s="33"/>
      <c r="M24" s="123"/>
      <c r="N24" s="35"/>
      <c r="O24" s="33"/>
      <c r="P24" s="33"/>
      <c r="Q24" s="123"/>
      <c r="R24" s="35"/>
      <c r="S24" s="123"/>
      <c r="T24" s="123"/>
      <c r="U24" s="123"/>
      <c r="V24" s="60"/>
      <c r="W24" s="117"/>
      <c r="X24" s="60"/>
      <c r="Y24" s="65"/>
      <c r="Z24" s="36"/>
      <c r="AA24" s="36"/>
      <c r="AB24" s="36"/>
    </row>
    <row r="25" spans="1:28" ht="2.25" customHeight="1">
      <c r="A25" s="121"/>
      <c r="B25" s="32"/>
      <c r="C25" s="33"/>
      <c r="D25" s="34"/>
      <c r="E25" s="33"/>
      <c r="F25" s="34"/>
      <c r="G25" s="33"/>
      <c r="H25" s="32"/>
      <c r="I25" s="33"/>
      <c r="J25" s="35"/>
      <c r="K25" s="123"/>
      <c r="L25" s="123"/>
      <c r="M25" s="123"/>
      <c r="N25" s="35"/>
      <c r="O25" s="123"/>
      <c r="P25" s="123"/>
      <c r="Q25" s="123"/>
      <c r="R25" s="35"/>
      <c r="S25" s="123"/>
      <c r="T25" s="123"/>
      <c r="U25" s="123"/>
      <c r="V25" s="60"/>
      <c r="W25" s="117"/>
      <c r="X25" s="60"/>
      <c r="Y25" s="64"/>
      <c r="Z25" s="36"/>
      <c r="AA25" s="36"/>
      <c r="AB25" s="36"/>
    </row>
    <row r="26" spans="1:28" ht="3" customHeight="1">
      <c r="A26" s="121"/>
      <c r="B26" s="32"/>
      <c r="C26" s="33"/>
      <c r="D26" s="34"/>
      <c r="E26" s="33"/>
      <c r="F26" s="34"/>
      <c r="G26" s="33"/>
      <c r="H26" s="32"/>
      <c r="I26" s="33"/>
      <c r="J26" s="35"/>
      <c r="K26" s="123"/>
      <c r="L26" s="123"/>
      <c r="M26" s="123"/>
      <c r="N26" s="35"/>
      <c r="O26" s="123"/>
      <c r="P26" s="123"/>
      <c r="Q26" s="123"/>
      <c r="R26" s="60"/>
      <c r="S26" s="117"/>
      <c r="T26" s="117"/>
      <c r="U26" s="117"/>
      <c r="V26" s="60"/>
      <c r="W26" s="117"/>
      <c r="X26" s="60"/>
      <c r="Y26" s="64"/>
      <c r="Z26" s="36"/>
      <c r="AA26" s="36"/>
      <c r="AB26" s="36"/>
    </row>
    <row r="27" spans="1:28" s="17" customFormat="1" ht="15">
      <c r="A27" s="121"/>
      <c r="B27" s="32"/>
      <c r="C27" s="123"/>
      <c r="D27" s="32"/>
      <c r="E27" s="123"/>
      <c r="F27" s="32"/>
      <c r="G27" s="123"/>
      <c r="H27" s="32"/>
      <c r="I27" s="123"/>
      <c r="J27" s="35"/>
      <c r="K27" s="123"/>
      <c r="L27" s="123"/>
      <c r="N27" s="39"/>
      <c r="O27" s="39"/>
      <c r="P27" s="39"/>
      <c r="Q27" s="39"/>
      <c r="R27" s="57"/>
      <c r="S27" s="67"/>
      <c r="T27" s="67"/>
      <c r="U27" s="67" t="s">
        <v>139</v>
      </c>
      <c r="V27" s="117"/>
      <c r="W27" s="117" t="str">
        <f>IF(COUNT(W8:W22)=7,ROUND(SUMPRODUCT(W8:W22,Z8:Z22),1),"--")</f>
        <v>--</v>
      </c>
      <c r="X27" s="60"/>
      <c r="Y27" s="64"/>
      <c r="Z27" s="36"/>
      <c r="AA27" s="36" t="b">
        <f>W27&gt;=4</f>
        <v>1</v>
      </c>
      <c r="AB27" s="40"/>
    </row>
    <row r="28" spans="1:28" ht="4.9000000000000004" customHeight="1">
      <c r="A28" s="121"/>
      <c r="B28" s="32"/>
      <c r="C28" s="33"/>
      <c r="D28" s="34"/>
      <c r="E28" s="33"/>
      <c r="F28" s="34"/>
      <c r="G28" s="33"/>
      <c r="H28" s="32"/>
      <c r="I28" s="33"/>
      <c r="J28" s="35"/>
      <c r="K28" s="123"/>
      <c r="L28" s="123"/>
      <c r="N28" s="41"/>
      <c r="O28" s="39"/>
      <c r="P28" s="39"/>
      <c r="Q28" s="39"/>
      <c r="R28" s="68"/>
      <c r="S28" s="69"/>
      <c r="T28" s="69"/>
      <c r="U28" s="70"/>
      <c r="V28" s="60"/>
      <c r="W28" s="58"/>
      <c r="X28" s="60"/>
      <c r="Y28" s="64"/>
      <c r="Z28" s="36"/>
      <c r="AA28" s="36"/>
      <c r="AB28" s="36"/>
    </row>
    <row r="29" spans="1:28" s="17" customFormat="1" ht="15">
      <c r="A29" s="121" t="s">
        <v>151</v>
      </c>
      <c r="B29" s="32"/>
      <c r="C29" s="123"/>
      <c r="D29" s="32"/>
      <c r="E29" s="123"/>
      <c r="F29" s="32"/>
      <c r="G29" s="123"/>
      <c r="H29" s="32"/>
      <c r="I29" s="123"/>
      <c r="J29" s="35"/>
      <c r="K29" s="123"/>
      <c r="L29" s="123"/>
      <c r="N29" s="39"/>
      <c r="O29" s="39"/>
      <c r="P29" s="39"/>
      <c r="R29" s="57"/>
      <c r="S29" s="67"/>
      <c r="T29" s="67"/>
      <c r="U29" s="67" t="s">
        <v>149</v>
      </c>
      <c r="V29" s="117"/>
      <c r="W29" s="117" t="str">
        <f>IF(ISNUMBER(W27),Z29,"--")</f>
        <v>--</v>
      </c>
      <c r="X29" s="60"/>
      <c r="Y29" s="64"/>
      <c r="Z29" s="36">
        <f>ABS(SUM(AA8:AA22))</f>
        <v>0</v>
      </c>
      <c r="AA29" s="36" t="b">
        <f>Z29&lt;=2</f>
        <v>1</v>
      </c>
      <c r="AB29" s="40"/>
    </row>
    <row r="30" spans="1:28" ht="4.9000000000000004" customHeight="1">
      <c r="A30" s="121"/>
      <c r="B30" s="32"/>
      <c r="C30" s="123"/>
      <c r="D30" s="32"/>
      <c r="E30" s="123"/>
      <c r="F30" s="32"/>
      <c r="G30" s="123"/>
      <c r="H30" s="32"/>
      <c r="I30" s="123"/>
      <c r="J30" s="35"/>
      <c r="K30" s="123"/>
      <c r="L30" s="123"/>
      <c r="N30" s="41"/>
      <c r="O30" s="39"/>
      <c r="P30" s="39"/>
      <c r="Q30" s="39"/>
      <c r="R30" s="68"/>
      <c r="S30" s="69"/>
      <c r="T30" s="69"/>
      <c r="U30" s="70"/>
      <c r="V30" s="60"/>
      <c r="W30" s="58"/>
      <c r="X30" s="60"/>
      <c r="Y30" s="64"/>
      <c r="Z30" s="36"/>
      <c r="AA30" s="36"/>
      <c r="AB30" s="36"/>
    </row>
    <row r="31" spans="1:28" s="17" customFormat="1" ht="15">
      <c r="A31" s="121" t="s">
        <v>150</v>
      </c>
      <c r="B31" s="32"/>
      <c r="C31" s="123"/>
      <c r="D31" s="32"/>
      <c r="E31" s="123"/>
      <c r="F31" s="32"/>
      <c r="G31" s="123"/>
      <c r="H31" s="32"/>
      <c r="I31" s="123"/>
      <c r="J31" s="35"/>
      <c r="K31" s="37"/>
      <c r="L31" s="123"/>
      <c r="N31" s="39"/>
      <c r="O31" s="39"/>
      <c r="P31" s="39"/>
      <c r="Q31" s="39"/>
      <c r="R31" s="57"/>
      <c r="S31" s="67"/>
      <c r="T31" s="67"/>
      <c r="U31" s="67" t="s">
        <v>74</v>
      </c>
      <c r="V31" s="117"/>
      <c r="W31" s="117" t="str">
        <f>IF(ISNUMBER(W29),Z31,"--")</f>
        <v>--</v>
      </c>
      <c r="X31" s="60"/>
      <c r="Y31" s="64"/>
      <c r="Z31" s="36">
        <f>SUM(AB8:AB22)</f>
        <v>0</v>
      </c>
      <c r="AA31" s="36" t="b">
        <f>Z31&lt;=2</f>
        <v>1</v>
      </c>
      <c r="AB31" s="40"/>
    </row>
    <row r="32" spans="1:28" s="17" customFormat="1" ht="5.0999999999999996" customHeight="1">
      <c r="A32" s="121"/>
      <c r="B32" s="32"/>
      <c r="C32" s="123"/>
      <c r="D32" s="32"/>
      <c r="E32" s="123"/>
      <c r="F32" s="32"/>
      <c r="G32" s="123"/>
      <c r="H32" s="32"/>
      <c r="I32" s="123"/>
      <c r="J32" s="35"/>
      <c r="K32" s="123"/>
      <c r="L32" s="123"/>
      <c r="M32" s="123"/>
      <c r="N32" s="35"/>
      <c r="O32" s="123"/>
      <c r="P32" s="123"/>
      <c r="Q32" s="123"/>
      <c r="R32" s="60"/>
      <c r="S32" s="117"/>
      <c r="T32" s="117"/>
      <c r="U32" s="117"/>
      <c r="V32" s="60"/>
      <c r="W32" s="117"/>
      <c r="X32" s="60"/>
      <c r="Y32" s="64"/>
      <c r="Z32" s="36"/>
      <c r="AA32" s="40"/>
      <c r="AB32" s="40"/>
    </row>
    <row r="33" spans="1:28" s="17" customFormat="1" ht="41.25" customHeight="1">
      <c r="A33" s="121"/>
      <c r="B33" s="32"/>
      <c r="C33" s="123"/>
      <c r="D33" s="32"/>
      <c r="E33" s="123"/>
      <c r="F33" s="32"/>
      <c r="G33" s="123"/>
      <c r="H33" s="32"/>
      <c r="I33" s="123"/>
      <c r="J33" s="35"/>
      <c r="K33" s="123"/>
      <c r="L33" s="123"/>
      <c r="M33" s="123"/>
      <c r="N33" s="35"/>
      <c r="P33" s="42"/>
      <c r="Q33" s="42"/>
      <c r="R33" s="71"/>
      <c r="S33" s="134" t="str">
        <f>IF(ISNUMBER(W27),IF(AND(AA27,AA29,AA31),"schulischer Teil bestanden","schulischer Teil nicht bestanden"),"unvollständige Angaben")</f>
        <v>unvollständige Angaben</v>
      </c>
      <c r="T33" s="134"/>
      <c r="U33" s="134"/>
      <c r="V33" s="134"/>
      <c r="W33" s="134"/>
      <c r="X33" s="157"/>
      <c r="Y33" s="71"/>
      <c r="Z33" s="43"/>
      <c r="AA33" s="43"/>
      <c r="AB33" s="44"/>
    </row>
    <row r="34" spans="1:28" ht="5.0999999999999996" customHeight="1">
      <c r="R34" s="57"/>
      <c r="S34" s="57"/>
      <c r="T34" s="57"/>
      <c r="U34" s="57"/>
      <c r="V34" s="57"/>
      <c r="W34" s="57"/>
      <c r="X34" s="57"/>
      <c r="Y34" s="58"/>
    </row>
    <row r="35" spans="1:28" ht="3" hidden="1" customHeight="1">
      <c r="S35" s="17"/>
    </row>
    <row r="36" spans="1:28" hidden="1">
      <c r="S36" s="17"/>
    </row>
    <row r="37" spans="1:28" hidden="1">
      <c r="A37" s="46">
        <v>1</v>
      </c>
      <c r="S37" s="17"/>
    </row>
    <row r="38" spans="1:28" hidden="1">
      <c r="A38" s="46">
        <v>1.5</v>
      </c>
      <c r="S38" s="17"/>
    </row>
    <row r="39" spans="1:28" hidden="1">
      <c r="A39" s="46">
        <v>2</v>
      </c>
      <c r="S39" s="17"/>
    </row>
    <row r="40" spans="1:28" hidden="1">
      <c r="A40" s="46">
        <v>2.5</v>
      </c>
      <c r="S40" s="17"/>
    </row>
    <row r="41" spans="1:28" hidden="1">
      <c r="A41" s="46">
        <v>3</v>
      </c>
      <c r="S41" s="17"/>
    </row>
    <row r="42" spans="1:28" hidden="1">
      <c r="A42" s="46">
        <v>3.5</v>
      </c>
      <c r="S42" s="17"/>
    </row>
    <row r="43" spans="1:28" hidden="1">
      <c r="A43" s="46">
        <v>4</v>
      </c>
      <c r="S43" s="17"/>
    </row>
    <row r="44" spans="1:28" hidden="1">
      <c r="A44" s="46">
        <v>4.5</v>
      </c>
      <c r="S44" s="17"/>
    </row>
    <row r="45" spans="1:28" hidden="1">
      <c r="A45" s="46">
        <v>5</v>
      </c>
      <c r="S45" s="17"/>
    </row>
    <row r="46" spans="1:28" hidden="1">
      <c r="A46" s="46">
        <v>5.5</v>
      </c>
      <c r="S46" s="17"/>
    </row>
    <row r="47" spans="1:28" hidden="1">
      <c r="A47" s="46">
        <v>6</v>
      </c>
      <c r="S47" s="17"/>
    </row>
    <row r="48" spans="1:28" hidden="1">
      <c r="S48" s="17"/>
    </row>
    <row r="49" spans="1:29" ht="21.75" customHeight="1">
      <c r="A49" s="158" t="s">
        <v>137</v>
      </c>
      <c r="B49" s="159"/>
      <c r="C49" s="159"/>
      <c r="D49" s="159"/>
      <c r="E49" s="159"/>
      <c r="F49" s="159"/>
      <c r="G49" s="159"/>
      <c r="H49" s="159"/>
      <c r="I49" s="159"/>
      <c r="J49" s="159"/>
      <c r="K49" s="159"/>
      <c r="L49" s="159"/>
      <c r="M49" s="159"/>
      <c r="N49" s="159"/>
      <c r="O49" s="159"/>
      <c r="P49" s="159"/>
      <c r="Q49" s="159"/>
      <c r="R49" s="91"/>
      <c r="S49" s="160" t="s">
        <v>58</v>
      </c>
      <c r="T49" s="160"/>
      <c r="U49" s="160"/>
      <c r="V49" s="160"/>
      <c r="W49" s="160"/>
      <c r="X49" s="160"/>
      <c r="Y49" s="160"/>
      <c r="Z49" s="22"/>
      <c r="AA49" s="22"/>
    </row>
    <row r="50" spans="1:29" ht="5.25" hidden="1" customHeight="1">
      <c r="R50" s="57"/>
      <c r="S50" s="57"/>
      <c r="T50" s="57"/>
      <c r="U50" s="57"/>
      <c r="V50" s="57"/>
      <c r="W50" s="57"/>
      <c r="X50" s="57"/>
      <c r="Y50" s="58"/>
    </row>
    <row r="51" spans="1:29" ht="3" hidden="1" customHeight="1">
      <c r="S51" s="17"/>
      <c r="T51" s="17"/>
      <c r="V51" s="58"/>
      <c r="W51" s="57"/>
      <c r="X51" s="57"/>
      <c r="Y51" s="57"/>
    </row>
    <row r="52" spans="1:29" s="23" customFormat="1" ht="30.75" customHeight="1">
      <c r="A52" s="54" t="s">
        <v>116</v>
      </c>
      <c r="B52" s="24"/>
      <c r="C52" s="167" t="s">
        <v>76</v>
      </c>
      <c r="D52" s="167"/>
      <c r="E52" s="167"/>
      <c r="F52" s="168"/>
      <c r="G52" s="168"/>
      <c r="H52" s="168"/>
      <c r="I52" s="168"/>
      <c r="J52" s="168"/>
      <c r="K52" s="168"/>
      <c r="L52" s="168"/>
      <c r="M52" s="168"/>
      <c r="N52" s="26"/>
      <c r="O52" s="169" t="s">
        <v>77</v>
      </c>
      <c r="P52" s="169"/>
      <c r="Q52" s="169"/>
      <c r="R52" s="47"/>
      <c r="S52" s="166" t="s">
        <v>61</v>
      </c>
      <c r="T52" s="166"/>
      <c r="U52" s="166"/>
      <c r="V52" s="57"/>
      <c r="W52" s="125" t="s">
        <v>0</v>
      </c>
      <c r="X52" s="48"/>
      <c r="Y52" s="53" t="s">
        <v>62</v>
      </c>
      <c r="Z52" s="155" t="s">
        <v>63</v>
      </c>
      <c r="AA52" s="155"/>
      <c r="AB52" s="155"/>
    </row>
    <row r="53" spans="1:29" ht="3" customHeight="1" thickBot="1">
      <c r="S53" s="17"/>
      <c r="T53" s="17"/>
      <c r="V53" s="58"/>
      <c r="W53" s="117"/>
      <c r="X53" s="58"/>
      <c r="Y53" s="58"/>
    </row>
    <row r="54" spans="1:29" ht="16.5" customHeight="1" thickTop="1" thickBot="1">
      <c r="A54" s="54" t="s">
        <v>119</v>
      </c>
      <c r="B54" s="32"/>
      <c r="C54" s="77"/>
      <c r="D54" s="34"/>
      <c r="E54" s="77"/>
      <c r="F54" s="34"/>
      <c r="G54" s="77"/>
      <c r="H54" s="32"/>
      <c r="I54" s="77"/>
      <c r="J54" s="35"/>
      <c r="K54" s="77"/>
      <c r="L54" s="33"/>
      <c r="M54" s="77"/>
      <c r="N54" s="35"/>
      <c r="O54" s="146" t="str">
        <f>IF(COUNT(C54,E54,G54,I54,K54,M54,C56,I56)=8,ROUND(2*AVERAGE(C54,E54,G54,I54,K54,M54,C56,I56),0)/2,"--")</f>
        <v>--</v>
      </c>
      <c r="P54" s="147"/>
      <c r="Q54" s="147"/>
      <c r="R54" s="49"/>
      <c r="S54" s="148" t="str">
        <f>IF(ISNUMBER(O54),O54,"--")</f>
        <v>--</v>
      </c>
      <c r="T54" s="149"/>
      <c r="U54" s="149"/>
      <c r="V54" s="57"/>
      <c r="W54" s="150" t="str">
        <f>IF(ISNUMBER(O54),O54,"--")</f>
        <v>--</v>
      </c>
      <c r="X54" s="57"/>
      <c r="Y54" s="152" t="s">
        <v>55</v>
      </c>
      <c r="Z54" s="153">
        <v>0.5</v>
      </c>
      <c r="AA54" s="154" t="str">
        <f>IF(ISNUMBER(W54),IF(W54-4&lt;0,W54-4,0),"")</f>
        <v/>
      </c>
      <c r="AB54" s="137">
        <f>IF(W54&lt;4,1,0)</f>
        <v>0</v>
      </c>
      <c r="AC54" s="139">
        <f>IF(W54&lt;3,1,0)</f>
        <v>0</v>
      </c>
    </row>
    <row r="55" spans="1:29" ht="3" customHeight="1" thickTop="1" thickBot="1">
      <c r="A55" s="52"/>
      <c r="B55" s="32"/>
      <c r="C55" s="33"/>
      <c r="D55" s="34"/>
      <c r="E55" s="33"/>
      <c r="F55" s="34"/>
      <c r="G55" s="33"/>
      <c r="H55" s="32"/>
      <c r="I55" s="33"/>
      <c r="J55" s="35"/>
      <c r="K55" s="33"/>
      <c r="L55" s="33"/>
      <c r="M55" s="123"/>
      <c r="N55" s="35"/>
      <c r="O55" s="147"/>
      <c r="P55" s="147"/>
      <c r="Q55" s="147"/>
      <c r="R55" s="49"/>
      <c r="S55" s="149"/>
      <c r="T55" s="149"/>
      <c r="U55" s="149"/>
      <c r="V55" s="58"/>
      <c r="W55" s="151"/>
      <c r="X55" s="58"/>
      <c r="Y55" s="152"/>
      <c r="Z55" s="138"/>
      <c r="AA55" s="138"/>
      <c r="AB55" s="138"/>
      <c r="AC55" s="140"/>
    </row>
    <row r="56" spans="1:29" ht="27" customHeight="1" thickTop="1" thickBot="1">
      <c r="A56" s="56" t="s">
        <v>120</v>
      </c>
      <c r="B56" s="32"/>
      <c r="C56" s="141"/>
      <c r="D56" s="142"/>
      <c r="E56" s="142"/>
      <c r="F56" s="142"/>
      <c r="G56" s="143"/>
      <c r="H56" s="32"/>
      <c r="I56" s="141"/>
      <c r="J56" s="142"/>
      <c r="K56" s="142"/>
      <c r="L56" s="142"/>
      <c r="M56" s="143"/>
      <c r="N56" s="35"/>
      <c r="O56" s="147"/>
      <c r="P56" s="147"/>
      <c r="Q56" s="147"/>
      <c r="R56" s="49"/>
      <c r="S56" s="149"/>
      <c r="T56" s="149"/>
      <c r="U56" s="149"/>
      <c r="V56" s="57"/>
      <c r="W56" s="151"/>
      <c r="X56" s="57"/>
      <c r="Y56" s="152"/>
      <c r="Z56" s="138"/>
      <c r="AA56" s="138"/>
      <c r="AB56" s="138"/>
      <c r="AC56" s="140"/>
    </row>
    <row r="57" spans="1:29" ht="2.25" customHeight="1" thickTop="1" thickBot="1">
      <c r="A57" s="52"/>
      <c r="B57" s="32"/>
      <c r="C57" s="33"/>
      <c r="D57" s="34"/>
      <c r="E57" s="33"/>
      <c r="F57" s="34"/>
      <c r="G57" s="33"/>
      <c r="H57" s="32"/>
      <c r="I57" s="33"/>
      <c r="J57" s="35"/>
      <c r="K57" s="33"/>
      <c r="L57" s="33"/>
      <c r="M57" s="123"/>
      <c r="N57" s="35"/>
      <c r="O57" s="33"/>
      <c r="P57" s="33"/>
      <c r="Q57" s="123"/>
      <c r="R57" s="123"/>
      <c r="S57" s="123"/>
      <c r="T57" s="123"/>
      <c r="U57" s="123"/>
      <c r="V57" s="58"/>
      <c r="W57" s="60"/>
      <c r="X57" s="58"/>
      <c r="Y57" s="58"/>
      <c r="Z57" s="120"/>
      <c r="AA57" s="119"/>
      <c r="AB57" s="116"/>
    </row>
    <row r="58" spans="1:29" s="17" customFormat="1" ht="16.5" thickTop="1" thickBot="1">
      <c r="A58" s="54" t="s">
        <v>117</v>
      </c>
      <c r="B58" s="32"/>
      <c r="C58" s="33"/>
      <c r="D58" s="34"/>
      <c r="E58" s="33"/>
      <c r="F58" s="34"/>
      <c r="G58" s="33"/>
      <c r="H58" s="32"/>
      <c r="I58" s="33"/>
      <c r="J58" s="35"/>
      <c r="K58" s="123"/>
      <c r="L58" s="123"/>
      <c r="M58" s="123"/>
      <c r="N58" s="35"/>
      <c r="O58" s="141"/>
      <c r="P58" s="144"/>
      <c r="Q58" s="145"/>
      <c r="R58" s="123"/>
      <c r="S58" s="128" t="str">
        <f>IF(ISNUMBER(O58),O58,"--")</f>
        <v>--</v>
      </c>
      <c r="T58" s="129"/>
      <c r="U58" s="130"/>
      <c r="V58" s="57"/>
      <c r="W58" s="50" t="str">
        <f>IF(ISNUMBER(S58),S58,"--")</f>
        <v>--</v>
      </c>
      <c r="X58" s="57"/>
      <c r="Y58" s="65" t="s">
        <v>17</v>
      </c>
      <c r="Z58" s="118">
        <v>0.25</v>
      </c>
      <c r="AA58" s="119" t="str">
        <f>IF(ISNUMBER(W58),IF(W58-4&lt;0,W58-4,0),"")</f>
        <v/>
      </c>
      <c r="AB58" s="116">
        <f>IF(W58&lt;4,1,0)</f>
        <v>0</v>
      </c>
      <c r="AC58" s="126">
        <f>IF(W58&lt;3,1,0)</f>
        <v>0</v>
      </c>
    </row>
    <row r="59" spans="1:29" ht="3" customHeight="1" thickTop="1" thickBot="1">
      <c r="A59" s="52"/>
      <c r="B59" s="32"/>
      <c r="C59" s="33"/>
      <c r="D59" s="34"/>
      <c r="E59" s="33"/>
      <c r="F59" s="34"/>
      <c r="G59" s="33"/>
      <c r="H59" s="32"/>
      <c r="I59" s="33"/>
      <c r="J59" s="35"/>
      <c r="K59" s="33"/>
      <c r="L59" s="33"/>
      <c r="M59" s="123"/>
      <c r="N59" s="35"/>
      <c r="O59" s="33"/>
      <c r="P59" s="33"/>
      <c r="Q59" s="123"/>
      <c r="R59" s="123"/>
      <c r="S59" s="123"/>
      <c r="T59" s="123"/>
      <c r="U59" s="123"/>
      <c r="V59" s="58"/>
      <c r="W59" s="60"/>
      <c r="X59" s="58"/>
      <c r="Y59" s="58"/>
      <c r="Z59" s="120"/>
      <c r="AA59" s="119"/>
      <c r="AB59" s="116"/>
    </row>
    <row r="60" spans="1:29" s="17" customFormat="1" ht="16.5" thickTop="1" thickBot="1">
      <c r="A60" s="54" t="s">
        <v>118</v>
      </c>
      <c r="B60" s="32"/>
      <c r="C60" s="33"/>
      <c r="D60" s="34"/>
      <c r="E60" s="33"/>
      <c r="F60" s="34"/>
      <c r="G60" s="33"/>
      <c r="H60" s="32"/>
      <c r="I60" s="33"/>
      <c r="J60" s="35"/>
      <c r="K60" s="123"/>
      <c r="L60" s="123"/>
      <c r="M60" s="123"/>
      <c r="N60" s="35"/>
      <c r="O60" s="141"/>
      <c r="P60" s="144"/>
      <c r="Q60" s="145"/>
      <c r="R60" s="123"/>
      <c r="S60" s="128" t="str">
        <f>IF(ISNUMBER(O60),O60,"--")</f>
        <v>--</v>
      </c>
      <c r="T60" s="129"/>
      <c r="U60" s="130"/>
      <c r="V60" s="57"/>
      <c r="W60" s="50" t="str">
        <f>IF(ISNUMBER(S60),S60,"--")</f>
        <v>--</v>
      </c>
      <c r="X60" s="57"/>
      <c r="Y60" s="65" t="s">
        <v>17</v>
      </c>
      <c r="Z60" s="118">
        <v>0.25</v>
      </c>
      <c r="AA60" s="119" t="str">
        <f>IF(ISNUMBER(W60),IF(W60-4&lt;0,W60-4,0),"")</f>
        <v/>
      </c>
      <c r="AB60" s="116">
        <f>IF(W60&lt;4,1,0)</f>
        <v>0</v>
      </c>
      <c r="AC60" s="126">
        <f>IF(W60&lt;3,1,0)</f>
        <v>0</v>
      </c>
    </row>
    <row r="61" spans="1:29" ht="3" customHeight="1" thickTop="1">
      <c r="A61" s="121"/>
      <c r="B61" s="32"/>
      <c r="C61" s="33"/>
      <c r="D61" s="34"/>
      <c r="E61" s="33"/>
      <c r="F61" s="34"/>
      <c r="G61" s="33"/>
      <c r="H61" s="32"/>
      <c r="I61" s="33"/>
      <c r="J61" s="35"/>
      <c r="K61" s="123"/>
      <c r="L61" s="123"/>
      <c r="M61" s="123"/>
      <c r="N61" s="35"/>
      <c r="O61" s="123"/>
      <c r="P61" s="123"/>
      <c r="Q61" s="123"/>
      <c r="R61" s="123"/>
      <c r="S61" s="123"/>
      <c r="T61" s="123"/>
      <c r="U61" s="123"/>
      <c r="V61" s="58"/>
      <c r="W61" s="60"/>
      <c r="X61" s="117"/>
      <c r="Y61" s="117"/>
      <c r="Z61" s="36"/>
      <c r="AA61" s="36"/>
      <c r="AB61" s="36"/>
    </row>
    <row r="62" spans="1:29" ht="5.0999999999999996" customHeight="1">
      <c r="A62" s="121"/>
      <c r="B62" s="32"/>
      <c r="C62" s="33"/>
      <c r="D62" s="34"/>
      <c r="E62" s="33"/>
      <c r="F62" s="34"/>
      <c r="G62" s="33"/>
      <c r="H62" s="32"/>
      <c r="I62" s="33"/>
      <c r="J62" s="35"/>
      <c r="K62" s="123"/>
      <c r="L62" s="123"/>
      <c r="M62" s="123"/>
      <c r="N62" s="35"/>
      <c r="O62" s="123"/>
      <c r="P62" s="123"/>
      <c r="Q62" s="123"/>
      <c r="R62" s="60"/>
      <c r="S62" s="117"/>
      <c r="T62" s="117"/>
      <c r="U62" s="117"/>
      <c r="V62" s="60"/>
      <c r="W62" s="117"/>
      <c r="X62" s="117"/>
      <c r="Y62" s="64"/>
      <c r="Z62" s="36"/>
      <c r="AA62" s="36"/>
      <c r="AB62" s="36"/>
    </row>
    <row r="63" spans="1:29" s="17" customFormat="1" ht="15">
      <c r="A63" s="121"/>
      <c r="B63" s="32"/>
      <c r="C63" s="131"/>
      <c r="D63" s="132"/>
      <c r="E63" s="132"/>
      <c r="F63" s="122"/>
      <c r="G63" s="122"/>
      <c r="H63" s="32"/>
      <c r="I63" s="123"/>
      <c r="J63" s="35"/>
      <c r="K63" s="123"/>
      <c r="L63" s="123"/>
      <c r="N63" s="39"/>
      <c r="O63" s="39"/>
      <c r="P63" s="39"/>
      <c r="Q63" s="39"/>
      <c r="R63" s="57"/>
      <c r="S63" s="67"/>
      <c r="T63" s="67"/>
      <c r="U63" s="67" t="s">
        <v>140</v>
      </c>
      <c r="V63" s="117"/>
      <c r="W63" s="117" t="str">
        <f>IF(COUNT(W54:W60)=3,ROUND(SUMPRODUCT(W54:W60,Z54:Z60),1),"--")</f>
        <v>--</v>
      </c>
      <c r="X63" s="117"/>
      <c r="Y63" s="64"/>
      <c r="Z63" s="36"/>
      <c r="AA63" s="36" t="b">
        <f>W63&gt;=4</f>
        <v>1</v>
      </c>
      <c r="AB63" s="40"/>
    </row>
    <row r="64" spans="1:29" ht="4.9000000000000004" customHeight="1">
      <c r="A64" s="121"/>
      <c r="B64" s="32"/>
      <c r="C64" s="33"/>
      <c r="D64" s="34"/>
      <c r="E64" s="33"/>
      <c r="F64" s="34"/>
      <c r="G64" s="33"/>
      <c r="H64" s="32"/>
      <c r="I64" s="33"/>
      <c r="J64" s="35"/>
      <c r="K64" s="123"/>
      <c r="L64" s="123"/>
      <c r="N64" s="41"/>
      <c r="O64" s="39"/>
      <c r="P64" s="39"/>
      <c r="Q64" s="39"/>
      <c r="R64" s="68"/>
      <c r="S64" s="69"/>
      <c r="T64" s="69"/>
      <c r="U64" s="70"/>
      <c r="V64" s="60"/>
      <c r="W64" s="58"/>
      <c r="X64" s="58"/>
      <c r="Y64" s="64"/>
      <c r="Z64" s="36"/>
      <c r="AA64" s="36"/>
      <c r="AB64" s="36"/>
    </row>
    <row r="65" spans="1:28" s="17" customFormat="1" ht="15">
      <c r="A65" s="72" t="s">
        <v>141</v>
      </c>
      <c r="B65" s="73"/>
      <c r="C65" s="124"/>
      <c r="D65" s="73"/>
      <c r="E65" s="124"/>
      <c r="F65" s="73"/>
      <c r="G65" s="124"/>
      <c r="H65" s="73"/>
      <c r="I65" s="124"/>
      <c r="J65" s="74"/>
      <c r="K65" s="124"/>
      <c r="L65" s="124"/>
      <c r="M65" s="75"/>
      <c r="N65" s="76"/>
      <c r="O65" s="76"/>
      <c r="P65" s="76"/>
      <c r="Q65" s="75"/>
      <c r="R65" s="57"/>
      <c r="S65" s="67"/>
      <c r="T65" s="67"/>
      <c r="U65" s="67" t="s">
        <v>148</v>
      </c>
      <c r="V65" s="117"/>
      <c r="W65" s="127" t="str">
        <f>IF(ISNUMBER(W63),Z65,"--")</f>
        <v>--</v>
      </c>
      <c r="X65" s="117"/>
      <c r="Y65" s="64"/>
      <c r="Z65" s="36">
        <f>SUM(AC54:AC60)</f>
        <v>0</v>
      </c>
      <c r="AA65" s="36" t="b">
        <f>Z65&lt;1</f>
        <v>1</v>
      </c>
      <c r="AB65" s="40"/>
    </row>
    <row r="66" spans="1:28" ht="4.9000000000000004" customHeight="1">
      <c r="A66" s="121"/>
      <c r="B66" s="32"/>
      <c r="C66" s="123"/>
      <c r="D66" s="32"/>
      <c r="E66" s="123"/>
      <c r="F66" s="32"/>
      <c r="G66" s="123"/>
      <c r="H66" s="32"/>
      <c r="I66" s="123"/>
      <c r="J66" s="35"/>
      <c r="K66" s="123"/>
      <c r="L66" s="123"/>
      <c r="N66" s="41"/>
      <c r="O66" s="39"/>
      <c r="P66" s="39"/>
      <c r="Q66" s="39"/>
      <c r="R66" s="68"/>
      <c r="S66" s="69"/>
      <c r="T66" s="69"/>
      <c r="U66" s="70"/>
      <c r="V66" s="60"/>
      <c r="W66" s="58"/>
      <c r="X66" s="58"/>
      <c r="Y66" s="64"/>
      <c r="Z66" s="36"/>
      <c r="AA66" s="36"/>
      <c r="AB66" s="36"/>
    </row>
    <row r="67" spans="1:28" s="17" customFormat="1" ht="15">
      <c r="A67" s="121"/>
      <c r="B67" s="32"/>
      <c r="C67" s="123"/>
      <c r="D67" s="32"/>
      <c r="E67" s="123"/>
      <c r="F67" s="32"/>
      <c r="G67" s="123"/>
      <c r="H67" s="32"/>
      <c r="I67" s="123"/>
      <c r="J67" s="35"/>
      <c r="K67" s="37"/>
      <c r="L67" s="123"/>
      <c r="N67" s="39"/>
      <c r="O67" s="39"/>
      <c r="P67" s="39"/>
      <c r="Q67" s="39"/>
      <c r="R67" s="57"/>
      <c r="S67" s="67"/>
      <c r="T67" s="67"/>
      <c r="U67" s="67" t="s">
        <v>74</v>
      </c>
      <c r="V67" s="117"/>
      <c r="W67" s="117" t="str">
        <f>IF(ISNUMBER(W63),Z67,"--")</f>
        <v>--</v>
      </c>
      <c r="X67" s="117"/>
      <c r="Y67" s="64"/>
      <c r="Z67" s="116">
        <f>SUM(AB54:AB60)</f>
        <v>0</v>
      </c>
      <c r="AA67" s="36" t="b">
        <f>Z67&lt;=1</f>
        <v>1</v>
      </c>
      <c r="AB67" s="40"/>
    </row>
    <row r="68" spans="1:28" s="17" customFormat="1" ht="5.0999999999999996" customHeight="1">
      <c r="A68" s="121"/>
      <c r="B68" s="32"/>
      <c r="C68" s="123"/>
      <c r="D68" s="32"/>
      <c r="E68" s="123"/>
      <c r="F68" s="32"/>
      <c r="G68" s="123"/>
      <c r="H68" s="32"/>
      <c r="I68" s="123"/>
      <c r="J68" s="35"/>
      <c r="K68" s="123"/>
      <c r="L68" s="123"/>
      <c r="M68" s="123"/>
      <c r="N68" s="35"/>
      <c r="O68" s="123"/>
      <c r="P68" s="123"/>
      <c r="Q68" s="123"/>
      <c r="R68" s="60"/>
      <c r="S68" s="117"/>
      <c r="T68" s="117"/>
      <c r="U68" s="117"/>
      <c r="V68" s="60"/>
      <c r="W68" s="117"/>
      <c r="X68" s="117"/>
      <c r="Y68" s="64"/>
      <c r="Z68" s="36"/>
      <c r="AA68" s="40"/>
      <c r="AB68" s="40"/>
    </row>
    <row r="69" spans="1:28" s="17" customFormat="1" ht="42.75" customHeight="1">
      <c r="A69" s="133"/>
      <c r="B69" s="132"/>
      <c r="C69" s="123"/>
      <c r="D69" s="32"/>
      <c r="E69" s="123"/>
      <c r="F69" s="32"/>
      <c r="G69" s="123"/>
      <c r="H69" s="32"/>
      <c r="I69" s="123"/>
      <c r="J69" s="35"/>
      <c r="K69" s="123"/>
      <c r="L69" s="123"/>
      <c r="M69" s="123"/>
      <c r="N69" s="35"/>
      <c r="P69" s="42"/>
      <c r="Q69" s="42"/>
      <c r="R69" s="71"/>
      <c r="S69" s="134" t="str">
        <f>IF(ISNUMBER(W63),IF(AND(AA63,AA65,AA67),"betrieblicher Teil bestanden","betrieblicher Teil nicht bestanden"),"unvollständige Angaben")</f>
        <v>unvollständige Angaben</v>
      </c>
      <c r="T69" s="134"/>
      <c r="U69" s="134"/>
      <c r="V69" s="134"/>
      <c r="W69" s="134"/>
      <c r="X69" s="134"/>
      <c r="Y69" s="71"/>
      <c r="Z69" s="43"/>
      <c r="AA69" s="43"/>
      <c r="AB69" s="44"/>
    </row>
    <row r="70" spans="1:28" ht="6" customHeight="1">
      <c r="R70" s="135"/>
      <c r="S70" s="136"/>
      <c r="T70" s="136"/>
      <c r="U70" s="136"/>
      <c r="V70" s="136"/>
      <c r="W70" s="136"/>
      <c r="X70" s="136"/>
      <c r="Y70" s="136"/>
    </row>
    <row r="71" spans="1:28" ht="41.25" customHeight="1">
      <c r="A71" s="133"/>
      <c r="B71" s="132"/>
      <c r="S71" s="170" t="str">
        <f>IF(COUNT(W54,W58,W60,W8,W10,W12,W14,W16,W18,W20)&lt;10,"unvollständige Angaben",IF(AND(AA27,AA29,AA31,AA63,AA65,AA67),"QV BESTANDEN","QV NICHT BESTANDEN"))</f>
        <v>unvollständige Angaben</v>
      </c>
      <c r="T71" s="170"/>
      <c r="U71" s="170"/>
      <c r="V71" s="170"/>
      <c r="W71" s="170"/>
      <c r="X71" s="170"/>
    </row>
    <row r="72" spans="1:28" ht="44.25" customHeight="1">
      <c r="A72" s="163" t="s">
        <v>152</v>
      </c>
      <c r="B72" s="164"/>
      <c r="S72" s="162" t="str">
        <f>IF(COUNT(W27,W63)&lt;2,"  ",IF(AVERAGE(W27,W63)&gt;5.29,"Sie sind im Rang!","  "))</f>
        <v xml:space="preserve">  </v>
      </c>
      <c r="T72" s="162"/>
      <c r="U72" s="162"/>
      <c r="V72" s="162"/>
      <c r="W72" s="162"/>
      <c r="X72" s="162"/>
    </row>
  </sheetData>
  <sheetProtection algorithmName="SHA-512" hashValue="NcSgP4LxmbLkn0ULooVmzNMII3WD9ywPber22opKMHNANRDojDIrrBlCa9dnx1F/y9Zp0EaEU/o0ztFSRRdkkQ==" saltValue="4CLC/KSzJ1El3tQ8aGidnw==" spinCount="100000" sheet="1" selectLockedCells="1"/>
  <mergeCells count="50">
    <mergeCell ref="S72:X72"/>
    <mergeCell ref="A72:B72"/>
    <mergeCell ref="O14:Q14"/>
    <mergeCell ref="A2:Q2"/>
    <mergeCell ref="S2:Y2"/>
    <mergeCell ref="C5:E5"/>
    <mergeCell ref="G5:I5"/>
    <mergeCell ref="K5:M5"/>
    <mergeCell ref="O5:Q5"/>
    <mergeCell ref="S5:U5"/>
    <mergeCell ref="C52:M52"/>
    <mergeCell ref="O52:Q52"/>
    <mergeCell ref="S52:U52"/>
    <mergeCell ref="A71:B71"/>
    <mergeCell ref="S71:X71"/>
    <mergeCell ref="O60:Q60"/>
    <mergeCell ref="Z5:AB5"/>
    <mergeCell ref="O6:Q6"/>
    <mergeCell ref="O8:Q8"/>
    <mergeCell ref="O10:Q10"/>
    <mergeCell ref="O12:Q12"/>
    <mergeCell ref="Z52:AB52"/>
    <mergeCell ref="O16:Q16"/>
    <mergeCell ref="AA16:AA17"/>
    <mergeCell ref="AB16:AB17"/>
    <mergeCell ref="Z18:Z19"/>
    <mergeCell ref="AA18:AA19"/>
    <mergeCell ref="AB18:AB19"/>
    <mergeCell ref="AA20:AA22"/>
    <mergeCell ref="AB20:AB22"/>
    <mergeCell ref="S33:X33"/>
    <mergeCell ref="A49:Q49"/>
    <mergeCell ref="S49:Y49"/>
    <mergeCell ref="AB54:AB56"/>
    <mergeCell ref="AC54:AC56"/>
    <mergeCell ref="C56:G56"/>
    <mergeCell ref="I56:M56"/>
    <mergeCell ref="O58:Q58"/>
    <mergeCell ref="S58:U58"/>
    <mergeCell ref="O54:Q56"/>
    <mergeCell ref="S54:U56"/>
    <mergeCell ref="W54:W56"/>
    <mergeCell ref="Y54:Y56"/>
    <mergeCell ref="Z54:Z56"/>
    <mergeCell ref="AA54:AA56"/>
    <mergeCell ref="S60:U60"/>
    <mergeCell ref="C63:E63"/>
    <mergeCell ref="A69:B69"/>
    <mergeCell ref="S69:X69"/>
    <mergeCell ref="R70:Y70"/>
  </mergeCells>
  <conditionalFormatting sqref="S33">
    <cfRule type="containsText" dxfId="28" priority="26" operator="containsText" text="EFZ nicht bestanden">
      <formula>NOT(ISERROR(SEARCH("EFZ nicht bestanden",S33)))</formula>
    </cfRule>
    <cfRule type="containsText" dxfId="27" priority="27" operator="containsText" text="EFZ bestanden">
      <formula>NOT(ISERROR(SEARCH("EFZ bestanden",S33)))</formula>
    </cfRule>
  </conditionalFormatting>
  <conditionalFormatting sqref="AA8:AB22">
    <cfRule type="cellIs" dxfId="26" priority="25" operator="lessThan">
      <formula>0</formula>
    </cfRule>
  </conditionalFormatting>
  <conditionalFormatting sqref="W27 W29 W31">
    <cfRule type="expression" dxfId="25" priority="28">
      <formula>AND(ISNUMBER($W27),NOT($AA27))</formula>
    </cfRule>
    <cfRule type="expression" dxfId="24" priority="29">
      <formula>AND(ISNUMBER($W27),$AA27)</formula>
    </cfRule>
  </conditionalFormatting>
  <conditionalFormatting sqref="AA54:AB54 AA59:AB59 AA57:AB57 AB60">
    <cfRule type="cellIs" dxfId="23" priority="24" operator="lessThan">
      <formula>0</formula>
    </cfRule>
  </conditionalFormatting>
  <conditionalFormatting sqref="AA58:AB58">
    <cfRule type="cellIs" dxfId="22" priority="23" operator="lessThan">
      <formula>0</formula>
    </cfRule>
  </conditionalFormatting>
  <conditionalFormatting sqref="S69">
    <cfRule type="containsText" dxfId="21" priority="19" operator="containsText" text="EFZ nicht bestanden">
      <formula>NOT(ISERROR(SEARCH("EFZ nicht bestanden",S69)))</formula>
    </cfRule>
    <cfRule type="containsText" dxfId="20" priority="20" operator="containsText" text="EFZ bestanden">
      <formula>NOT(ISERROR(SEARCH("EFZ bestanden",S69)))</formula>
    </cfRule>
  </conditionalFormatting>
  <conditionalFormatting sqref="W63:X63 W65:X65 W67:X67">
    <cfRule type="expression" dxfId="19" priority="21">
      <formula>AND(ISNUMBER($W63),NOT($AA63))</formula>
    </cfRule>
    <cfRule type="expression" dxfId="18" priority="22">
      <formula>AND(ISNUMBER($W63),$AA63)</formula>
    </cfRule>
  </conditionalFormatting>
  <conditionalFormatting sqref="AA60">
    <cfRule type="cellIs" dxfId="17" priority="18" operator="lessThan">
      <formula>0</formula>
    </cfRule>
  </conditionalFormatting>
  <conditionalFormatting sqref="S71">
    <cfRule type="containsText" dxfId="16" priority="16" operator="containsText" text="EFZ nicht bestanden">
      <formula>NOT(ISERROR(SEARCH("EFZ nicht bestanden",S71)))</formula>
    </cfRule>
    <cfRule type="containsText" dxfId="15" priority="17" operator="containsText" text="EFZ bestanden">
      <formula>NOT(ISERROR(SEARCH("EFZ bestanden",S71)))</formula>
    </cfRule>
  </conditionalFormatting>
  <conditionalFormatting sqref="S33:X33">
    <cfRule type="containsText" dxfId="14" priority="12" operator="containsText" text="schulischer Teil nicht bestanden">
      <formula>NOT(ISERROR(SEARCH("schulischer Teil nicht bestanden",S33)))</formula>
    </cfRule>
    <cfRule type="containsText" dxfId="13" priority="15" operator="containsText" text="schulischer Teil bestanden">
      <formula>NOT(ISERROR(SEARCH("schulischer Teil bestanden",S33)))</formula>
    </cfRule>
  </conditionalFormatting>
  <conditionalFormatting sqref="S69:X69">
    <cfRule type="containsText" dxfId="12" priority="7" operator="containsText" text="betrieblicher Teil nicht bestanden">
      <formula>NOT(ISERROR(SEARCH("betrieblicher Teil nicht bestanden",S69)))</formula>
    </cfRule>
    <cfRule type="containsText" dxfId="11" priority="8" operator="containsText" text="betrieblicher Teil bestanden">
      <formula>NOT(ISERROR(SEARCH("betrieblicher Teil bestanden",S69)))</formula>
    </cfRule>
    <cfRule type="containsText" dxfId="10" priority="11" operator="containsText" text="BERUF NICHT BESTANDEN">
      <formula>NOT(ISERROR(SEARCH("BERUF NICHT BESTANDEN",S69)))</formula>
    </cfRule>
    <cfRule type="containsText" dxfId="9" priority="14" operator="containsText" text="BERUF BESTANDEN">
      <formula>NOT(ISERROR(SEARCH("BERUF BESTANDEN",S69)))</formula>
    </cfRule>
  </conditionalFormatting>
  <conditionalFormatting sqref="S71:X71">
    <cfRule type="containsText" dxfId="8" priority="9" operator="containsText" text="unvollständige Angaben">
      <formula>NOT(ISERROR(SEARCH("unvollständige Angaben",S71)))</formula>
    </cfRule>
    <cfRule type="containsText" dxfId="7" priority="10" operator="containsText" text="QV NICHT BESTANDEN">
      <formula>NOT(ISERROR(SEARCH("QV NICHT BESTANDEN",S71)))</formula>
    </cfRule>
    <cfRule type="containsText" dxfId="6" priority="13" operator="containsText" text="QV BESTANDEN">
      <formula>NOT(ISERROR(SEARCH("QV BESTANDEN",S71)))</formula>
    </cfRule>
  </conditionalFormatting>
  <conditionalFormatting sqref="S72">
    <cfRule type="containsText" dxfId="5" priority="5" operator="containsText" text="EFZ nicht bestanden">
      <formula>NOT(ISERROR(SEARCH("EFZ nicht bestanden",S72)))</formula>
    </cfRule>
    <cfRule type="containsText" dxfId="4" priority="6" operator="containsText" text="EFZ bestanden">
      <formula>NOT(ISERROR(SEARCH("EFZ bestanden",S72)))</formula>
    </cfRule>
  </conditionalFormatting>
  <conditionalFormatting sqref="S72:X72">
    <cfRule type="containsText" dxfId="3" priority="2" operator="containsText" text="unvollständige Angaben">
      <formula>NOT(ISERROR(SEARCH("unvollständige Angaben",S72)))</formula>
    </cfRule>
    <cfRule type="containsText" dxfId="2" priority="3" operator="containsText" text="QV NICHT BESTANDEN">
      <formula>NOT(ISERROR(SEARCH("QV NICHT BESTANDEN",S72)))</formula>
    </cfRule>
    <cfRule type="containsText" dxfId="1" priority="4" operator="containsText" text="QV BESTANDEN">
      <formula>NOT(ISERROR(SEARCH("QV BESTANDEN",S72)))</formula>
    </cfRule>
    <cfRule type="containsText" dxfId="0" priority="1" operator="containsText" text="Sie sind im Rang!">
      <formula>NOT(ISERROR(SEARCH("Sie sind im Rang!",S72)))</formula>
    </cfRule>
  </conditionalFormatting>
  <dataValidations count="1">
    <dataValidation allowBlank="1" showInputMessage="1" showErrorMessage="1" errorTitle="Ungültige Note" error="Es können nur ganze oder halbe Noten von 1.0 bis 6.0 eingegeben werden." sqref="K12 M12 P22:Q22 R60"/>
  </dataValidations>
  <pageMargins left="0.70866141732283472" right="0.70866141732283472" top="0.78740157480314965" bottom="0.78740157480314965" header="0.31496062992125984" footer="0.31496062992125984"/>
  <pageSetup paperSize="9" scale="77" orientation="landscape" r:id="rId1"/>
  <headerFooter>
    <oddHeader>&amp;R&amp;G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4"/>
  <sheetViews>
    <sheetView showGridLines="0" zoomScale="90" zoomScaleNormal="90" workbookViewId="0">
      <selection activeCell="O1" sqref="O1"/>
    </sheetView>
  </sheetViews>
  <sheetFormatPr baseColWidth="10" defaultColWidth="11.42578125" defaultRowHeight="14.25"/>
  <cols>
    <col min="1" max="1" width="15.7109375" style="2" customWidth="1"/>
    <col min="2" max="2" width="25.28515625" style="2" customWidth="1"/>
    <col min="3" max="3" width="28.7109375" style="2" customWidth="1"/>
    <col min="4" max="4" width="14.140625" style="2" customWidth="1"/>
    <col min="5" max="5" width="28.42578125" style="2" customWidth="1"/>
    <col min="6" max="6" width="25.140625" style="2" customWidth="1"/>
    <col min="7" max="7" width="11.42578125" style="2"/>
    <col min="8" max="8" width="16" style="2" customWidth="1"/>
    <col min="9" max="9" width="41.85546875" style="2" customWidth="1"/>
    <col min="10" max="10" width="27.28515625" style="2" customWidth="1"/>
    <col min="11" max="11" width="15.140625" style="2" customWidth="1"/>
    <col min="12" max="12" width="23.28515625" style="2" customWidth="1"/>
    <col min="13" max="13" width="26.140625" style="2" customWidth="1"/>
    <col min="14" max="16384" width="11.42578125" style="2"/>
  </cols>
  <sheetData>
    <row r="1" spans="1:13" s="81" customFormat="1" ht="25.5" customHeight="1">
      <c r="A1" s="81" t="s">
        <v>136</v>
      </c>
      <c r="F1" s="82"/>
      <c r="H1" s="81" t="s">
        <v>135</v>
      </c>
    </row>
    <row r="2" spans="1:13" s="15" customFormat="1" ht="57" customHeight="1">
      <c r="A2" s="92" t="s">
        <v>122</v>
      </c>
      <c r="B2" s="92" t="s">
        <v>7</v>
      </c>
      <c r="C2" s="92" t="s">
        <v>23</v>
      </c>
      <c r="D2" s="92" t="s">
        <v>22</v>
      </c>
      <c r="E2" s="92" t="s">
        <v>21</v>
      </c>
      <c r="F2" s="92" t="s">
        <v>121</v>
      </c>
      <c r="H2" s="92" t="s">
        <v>147</v>
      </c>
      <c r="I2" s="92" t="s">
        <v>7</v>
      </c>
      <c r="J2" s="92" t="s">
        <v>23</v>
      </c>
      <c r="K2" s="92" t="s">
        <v>22</v>
      </c>
      <c r="L2" s="92" t="s">
        <v>21</v>
      </c>
      <c r="M2" s="92" t="s">
        <v>24</v>
      </c>
    </row>
    <row r="3" spans="1:13" ht="39" customHeight="1">
      <c r="A3" s="100" t="s">
        <v>19</v>
      </c>
      <c r="B3" s="98" t="s">
        <v>123</v>
      </c>
      <c r="C3" s="171" t="s">
        <v>54</v>
      </c>
      <c r="D3" s="173">
        <v>1</v>
      </c>
      <c r="E3" s="171" t="s">
        <v>9</v>
      </c>
      <c r="F3" s="175" t="s">
        <v>55</v>
      </c>
      <c r="H3" s="178" t="s">
        <v>103</v>
      </c>
      <c r="I3" s="98" t="s">
        <v>8</v>
      </c>
      <c r="J3" s="98" t="s">
        <v>9</v>
      </c>
      <c r="K3" s="99">
        <v>0.5</v>
      </c>
      <c r="L3" s="179" t="s">
        <v>10</v>
      </c>
      <c r="M3" s="175" t="s">
        <v>11</v>
      </c>
    </row>
    <row r="4" spans="1:13" ht="72" customHeight="1">
      <c r="A4" s="100" t="s">
        <v>20</v>
      </c>
      <c r="B4" s="98" t="s">
        <v>124</v>
      </c>
      <c r="C4" s="172"/>
      <c r="D4" s="174"/>
      <c r="E4" s="172"/>
      <c r="F4" s="175"/>
      <c r="H4" s="178"/>
      <c r="I4" s="98" t="s">
        <v>126</v>
      </c>
      <c r="J4" s="98" t="s">
        <v>9</v>
      </c>
      <c r="K4" s="99">
        <v>0.5</v>
      </c>
      <c r="L4" s="179"/>
      <c r="M4" s="175"/>
    </row>
    <row r="5" spans="1:13" ht="72.75" customHeight="1">
      <c r="A5" s="95" t="s">
        <v>1</v>
      </c>
      <c r="B5" s="93" t="s">
        <v>14</v>
      </c>
      <c r="C5" s="93" t="s">
        <v>9</v>
      </c>
      <c r="D5" s="96" t="s">
        <v>51</v>
      </c>
      <c r="E5" s="97" t="s">
        <v>9</v>
      </c>
      <c r="F5" s="96" t="s">
        <v>17</v>
      </c>
      <c r="H5" s="180" t="s">
        <v>125</v>
      </c>
      <c r="I5" s="93" t="s">
        <v>8</v>
      </c>
      <c r="J5" s="93" t="s">
        <v>9</v>
      </c>
      <c r="K5" s="94">
        <v>0.5</v>
      </c>
      <c r="L5" s="181" t="s">
        <v>10</v>
      </c>
      <c r="M5" s="182" t="s">
        <v>11</v>
      </c>
    </row>
    <row r="6" spans="1:13" ht="72.75" customHeight="1">
      <c r="A6" s="100" t="s">
        <v>2</v>
      </c>
      <c r="B6" s="98" t="s">
        <v>18</v>
      </c>
      <c r="C6" s="98" t="s">
        <v>9</v>
      </c>
      <c r="D6" s="101" t="s">
        <v>51</v>
      </c>
      <c r="E6" s="102" t="s">
        <v>9</v>
      </c>
      <c r="F6" s="101" t="s">
        <v>17</v>
      </c>
      <c r="H6" s="180"/>
      <c r="I6" s="93" t="s">
        <v>127</v>
      </c>
      <c r="J6" s="93" t="s">
        <v>9</v>
      </c>
      <c r="K6" s="94">
        <v>0.5</v>
      </c>
      <c r="L6" s="181"/>
      <c r="M6" s="182"/>
    </row>
    <row r="7" spans="1:13" s="3" customFormat="1" ht="53.25" customHeight="1">
      <c r="A7" s="176" t="s">
        <v>31</v>
      </c>
      <c r="B7" s="177"/>
      <c r="C7" s="177"/>
      <c r="D7" s="177"/>
      <c r="E7" s="177"/>
      <c r="F7" s="177"/>
      <c r="H7" s="178" t="s">
        <v>128</v>
      </c>
      <c r="I7" s="98" t="s">
        <v>8</v>
      </c>
      <c r="J7" s="98" t="s">
        <v>9</v>
      </c>
      <c r="K7" s="99">
        <v>0.5</v>
      </c>
      <c r="L7" s="179" t="s">
        <v>10</v>
      </c>
      <c r="M7" s="175" t="s">
        <v>11</v>
      </c>
    </row>
    <row r="8" spans="1:13" s="81" customFormat="1" ht="72" customHeight="1">
      <c r="A8" s="2"/>
      <c r="B8" s="2"/>
      <c r="C8" s="2"/>
      <c r="D8" s="2"/>
      <c r="E8" s="2"/>
      <c r="F8" s="6"/>
      <c r="H8" s="178"/>
      <c r="I8" s="98" t="s">
        <v>130</v>
      </c>
      <c r="J8" s="98" t="s">
        <v>9</v>
      </c>
      <c r="K8" s="99">
        <v>0.5</v>
      </c>
      <c r="L8" s="179"/>
      <c r="M8" s="175"/>
    </row>
    <row r="9" spans="1:13" s="1" customFormat="1" ht="24" customHeight="1">
      <c r="A9" s="2"/>
      <c r="B9" s="2"/>
      <c r="C9" s="2"/>
      <c r="D9" s="2"/>
      <c r="E9" s="2"/>
      <c r="F9" s="6"/>
      <c r="H9" s="180" t="s">
        <v>5</v>
      </c>
      <c r="I9" s="93" t="s">
        <v>14</v>
      </c>
      <c r="J9" s="93" t="s">
        <v>9</v>
      </c>
      <c r="K9" s="94">
        <v>0.5</v>
      </c>
      <c r="L9" s="181" t="s">
        <v>10</v>
      </c>
      <c r="M9" s="182" t="s">
        <v>11</v>
      </c>
    </row>
    <row r="10" spans="1:13" ht="33" customHeight="1">
      <c r="F10" s="6"/>
      <c r="H10" s="180"/>
      <c r="I10" s="93" t="s">
        <v>131</v>
      </c>
      <c r="J10" s="93" t="s">
        <v>9</v>
      </c>
      <c r="K10" s="94">
        <v>0.5</v>
      </c>
      <c r="L10" s="181"/>
      <c r="M10" s="182"/>
    </row>
    <row r="11" spans="1:13" ht="47.25" customHeight="1">
      <c r="F11" s="6"/>
      <c r="H11" s="100" t="s">
        <v>102</v>
      </c>
      <c r="I11" s="98" t="s">
        <v>14</v>
      </c>
      <c r="J11" s="98" t="s">
        <v>9</v>
      </c>
      <c r="K11" s="101" t="s">
        <v>51</v>
      </c>
      <c r="L11" s="102" t="s">
        <v>9</v>
      </c>
      <c r="M11" s="101" t="s">
        <v>15</v>
      </c>
    </row>
    <row r="12" spans="1:13" ht="48.75" customHeight="1">
      <c r="F12" s="6"/>
      <c r="H12" s="95" t="s">
        <v>129</v>
      </c>
      <c r="I12" s="93" t="s">
        <v>132</v>
      </c>
      <c r="J12" s="93" t="s">
        <v>9</v>
      </c>
      <c r="K12" s="96" t="s">
        <v>51</v>
      </c>
      <c r="L12" s="97" t="s">
        <v>9</v>
      </c>
      <c r="M12" s="96" t="s">
        <v>11</v>
      </c>
    </row>
    <row r="13" spans="1:13" ht="46.5" customHeight="1">
      <c r="F13" s="6"/>
      <c r="H13" s="178" t="s">
        <v>6</v>
      </c>
      <c r="I13" s="98" t="s">
        <v>133</v>
      </c>
      <c r="J13" s="98" t="s">
        <v>9</v>
      </c>
      <c r="K13" s="99">
        <v>0.5</v>
      </c>
      <c r="L13" s="179" t="s">
        <v>10</v>
      </c>
      <c r="M13" s="175" t="s">
        <v>11</v>
      </c>
    </row>
    <row r="14" spans="1:13" ht="42" customHeight="1">
      <c r="F14" s="6"/>
      <c r="H14" s="178"/>
      <c r="I14" s="98" t="s">
        <v>16</v>
      </c>
      <c r="J14" s="98" t="s">
        <v>9</v>
      </c>
      <c r="K14" s="99">
        <v>0.5</v>
      </c>
      <c r="L14" s="179"/>
      <c r="M14" s="175"/>
    </row>
    <row r="15" spans="1:13" ht="26.25" customHeight="1">
      <c r="F15" s="6"/>
      <c r="H15" s="176" t="s">
        <v>25</v>
      </c>
      <c r="I15" s="177"/>
      <c r="J15" s="177"/>
      <c r="K15" s="177"/>
      <c r="L15" s="177"/>
      <c r="M15" s="177"/>
    </row>
    <row r="16" spans="1:13" ht="20.25" customHeight="1">
      <c r="F16" s="6"/>
      <c r="H16" s="183" t="s">
        <v>134</v>
      </c>
      <c r="I16" s="184"/>
      <c r="J16" s="184"/>
      <c r="K16" s="184"/>
      <c r="L16" s="184"/>
      <c r="M16" s="185"/>
    </row>
    <row r="17" spans="8:13" ht="27" customHeight="1">
      <c r="H17" s="176" t="s">
        <v>26</v>
      </c>
      <c r="I17" s="177"/>
      <c r="J17" s="177"/>
      <c r="K17" s="177"/>
      <c r="L17" s="177"/>
      <c r="M17" s="177"/>
    </row>
    <row r="18" spans="8:13" ht="43.5" customHeight="1"/>
    <row r="19" spans="8:13" ht="48" customHeight="1"/>
    <row r="20" spans="8:13" ht="46.5" customHeight="1"/>
    <row r="21" spans="8:13" ht="46.5" customHeight="1"/>
    <row r="22" spans="8:13" ht="24" customHeight="1"/>
    <row r="23" spans="8:13" ht="34.5" customHeight="1"/>
    <row r="24" spans="8:13" ht="33.75" customHeight="1"/>
  </sheetData>
  <sheetProtection algorithmName="SHA-512" hashValue="a+l6Gd0GFYmOFCCDoR8BR4Rl0rSDP6QSqsReiA7IRcRauNOfTEFbiOIsVZYewGQcY9TB2oikP9OWUesQPbSVIw==" saltValue="r8zsMr1dhY1rEvNNRHDULg==" spinCount="100000" sheet="1" selectLockedCells="1" selectUnlockedCells="1"/>
  <mergeCells count="23">
    <mergeCell ref="H17:M17"/>
    <mergeCell ref="H13:H14"/>
    <mergeCell ref="L13:L14"/>
    <mergeCell ref="M13:M14"/>
    <mergeCell ref="H15:M15"/>
    <mergeCell ref="H16:M16"/>
    <mergeCell ref="H7:H8"/>
    <mergeCell ref="L7:L8"/>
    <mergeCell ref="M7:M8"/>
    <mergeCell ref="H9:H10"/>
    <mergeCell ref="L9:L10"/>
    <mergeCell ref="M9:M10"/>
    <mergeCell ref="H3:H4"/>
    <mergeCell ref="L3:L4"/>
    <mergeCell ref="M3:M4"/>
    <mergeCell ref="H5:H6"/>
    <mergeCell ref="L5:L6"/>
    <mergeCell ref="M5:M6"/>
    <mergeCell ref="C3:C4"/>
    <mergeCell ref="D3:D4"/>
    <mergeCell ref="E3:E4"/>
    <mergeCell ref="F3:F4"/>
    <mergeCell ref="A7:F7"/>
  </mergeCells>
  <pageMargins left="0.70866141732283472" right="0.70866141732283472" top="0.78740157480314965" bottom="0.78740157480314965" header="0.31496062992125984" footer="0.31496062992125984"/>
  <pageSetup paperSize="9" scale="72" orientation="portrait" r:id="rId1"/>
  <headerFooter>
    <oddHeader>&amp;R&amp;G</oddHead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0"/>
  <sheetViews>
    <sheetView showGridLines="0" showRowColHeaders="0" topLeftCell="F1" zoomScale="130" zoomScaleNormal="130" workbookViewId="0">
      <selection activeCell="O1" sqref="O1"/>
    </sheetView>
  </sheetViews>
  <sheetFormatPr baseColWidth="10" defaultColWidth="11.42578125" defaultRowHeight="15"/>
  <cols>
    <col min="1" max="1" width="4.5703125" style="8" customWidth="1"/>
    <col min="2" max="5" width="11.42578125" style="8"/>
    <col min="6" max="6" width="96.42578125" style="8" customWidth="1"/>
    <col min="7" max="16384" width="11.42578125" style="8"/>
  </cols>
  <sheetData>
    <row r="1" spans="1:6" s="115" customFormat="1" ht="28.5" customHeight="1">
      <c r="A1" s="189" t="s">
        <v>115</v>
      </c>
      <c r="B1" s="189"/>
      <c r="C1" s="189"/>
      <c r="D1" s="189"/>
      <c r="E1" s="189"/>
      <c r="F1" s="189"/>
    </row>
    <row r="2" spans="1:6" s="3" customFormat="1" ht="21" customHeight="1">
      <c r="A2" s="192" t="s">
        <v>27</v>
      </c>
      <c r="B2" s="193"/>
      <c r="C2" s="193"/>
      <c r="D2" s="193"/>
      <c r="E2" s="193"/>
      <c r="F2" s="193"/>
    </row>
    <row r="3" spans="1:6" s="3" customFormat="1" ht="24" customHeight="1">
      <c r="A3" s="4">
        <v>1</v>
      </c>
      <c r="B3" s="190" t="s">
        <v>32</v>
      </c>
      <c r="C3" s="191"/>
      <c r="D3" s="191"/>
      <c r="E3" s="191"/>
      <c r="F3" s="191"/>
    </row>
    <row r="4" spans="1:6" s="3" customFormat="1" ht="22.5" customHeight="1">
      <c r="A4" s="4">
        <v>2</v>
      </c>
      <c r="B4" s="190" t="s">
        <v>28</v>
      </c>
      <c r="C4" s="191"/>
      <c r="D4" s="191"/>
      <c r="E4" s="191"/>
      <c r="F4" s="191"/>
    </row>
    <row r="5" spans="1:6" s="3" customFormat="1" ht="25.5" customHeight="1">
      <c r="A5" s="4">
        <v>3</v>
      </c>
      <c r="B5" s="190" t="s">
        <v>29</v>
      </c>
      <c r="C5" s="191"/>
      <c r="D5" s="191"/>
      <c r="E5" s="191"/>
      <c r="F5" s="191"/>
    </row>
    <row r="6" spans="1:6" s="3" customFormat="1" ht="13.5" customHeight="1">
      <c r="A6" s="4"/>
      <c r="B6" s="4"/>
      <c r="C6" s="7"/>
      <c r="D6" s="7"/>
      <c r="E6" s="7"/>
      <c r="F6" s="7"/>
    </row>
    <row r="7" spans="1:6" s="3" customFormat="1" ht="19.5" customHeight="1">
      <c r="A7" s="192" t="s">
        <v>30</v>
      </c>
      <c r="B7" s="193"/>
      <c r="C7" s="193"/>
      <c r="D7" s="193"/>
      <c r="E7" s="193"/>
      <c r="F7" s="193"/>
    </row>
    <row r="8" spans="1:6" s="3" customFormat="1" ht="26.25" customHeight="1">
      <c r="A8" s="4">
        <v>1</v>
      </c>
      <c r="B8" s="190" t="s">
        <v>34</v>
      </c>
      <c r="C8" s="191"/>
      <c r="D8" s="191"/>
      <c r="E8" s="191"/>
      <c r="F8" s="191"/>
    </row>
    <row r="9" spans="1:6" s="3" customFormat="1" ht="30" customHeight="1">
      <c r="A9" s="4">
        <v>2</v>
      </c>
      <c r="B9" s="190" t="s">
        <v>35</v>
      </c>
      <c r="C9" s="191"/>
      <c r="D9" s="191"/>
      <c r="E9" s="191"/>
      <c r="F9" s="191"/>
    </row>
    <row r="10" spans="1:6" s="3" customFormat="1" ht="41.25" customHeight="1">
      <c r="A10" s="4">
        <v>3</v>
      </c>
      <c r="B10" s="190" t="s">
        <v>33</v>
      </c>
      <c r="C10" s="191"/>
      <c r="D10" s="191"/>
      <c r="E10" s="191"/>
      <c r="F10" s="191"/>
    </row>
    <row r="11" spans="1:6" s="3" customFormat="1" ht="12.75" customHeight="1">
      <c r="A11" s="5"/>
      <c r="B11" s="5"/>
      <c r="C11" s="7"/>
      <c r="D11" s="7"/>
      <c r="E11" s="7"/>
      <c r="F11" s="7"/>
    </row>
    <row r="12" spans="1:6" s="3" customFormat="1" ht="22.5" customHeight="1">
      <c r="A12" s="192" t="s">
        <v>53</v>
      </c>
      <c r="B12" s="193"/>
      <c r="C12" s="193"/>
      <c r="D12" s="193"/>
      <c r="E12" s="193"/>
      <c r="F12" s="193"/>
    </row>
    <row r="13" spans="1:6" s="3" customFormat="1" ht="6.75" customHeight="1">
      <c r="A13" s="4"/>
      <c r="B13" s="4"/>
      <c r="C13" s="4"/>
      <c r="D13" s="4"/>
      <c r="E13" s="4"/>
      <c r="F13" s="7"/>
    </row>
    <row r="14" spans="1:6" s="9" customFormat="1" ht="24.75" customHeight="1">
      <c r="A14" s="186" t="s">
        <v>80</v>
      </c>
      <c r="B14" s="187"/>
      <c r="C14" s="187"/>
      <c r="D14" s="187"/>
      <c r="E14" s="187"/>
      <c r="F14" s="187"/>
    </row>
    <row r="15" spans="1:6" s="9" customFormat="1" ht="14.25">
      <c r="A15" s="186" t="s">
        <v>142</v>
      </c>
      <c r="B15" s="187"/>
      <c r="C15" s="187"/>
      <c r="D15" s="187"/>
      <c r="E15" s="187"/>
      <c r="F15" s="187"/>
    </row>
    <row r="16" spans="1:6" s="9" customFormat="1" ht="14.25">
      <c r="A16" s="187"/>
      <c r="B16" s="187"/>
      <c r="C16" s="187"/>
      <c r="D16" s="187"/>
      <c r="E16" s="187"/>
      <c r="F16" s="187"/>
    </row>
    <row r="17" spans="1:6" s="9" customFormat="1" ht="14.25">
      <c r="A17" s="187"/>
      <c r="B17" s="187"/>
      <c r="C17" s="187"/>
      <c r="D17" s="187"/>
      <c r="E17" s="187"/>
      <c r="F17" s="187"/>
    </row>
    <row r="18" spans="1:6" s="9" customFormat="1" ht="14.25">
      <c r="A18" s="187"/>
      <c r="B18" s="187"/>
      <c r="C18" s="187"/>
      <c r="D18" s="187"/>
      <c r="E18" s="187"/>
      <c r="F18" s="187"/>
    </row>
    <row r="19" spans="1:6" s="9" customFormat="1" ht="14.25">
      <c r="A19" s="187"/>
      <c r="B19" s="187"/>
      <c r="C19" s="187"/>
      <c r="D19" s="187"/>
      <c r="E19" s="187"/>
      <c r="F19" s="187"/>
    </row>
    <row r="20" spans="1:6" s="9" customFormat="1" ht="14.25">
      <c r="A20" s="187"/>
      <c r="B20" s="187"/>
      <c r="C20" s="187"/>
      <c r="D20" s="187"/>
      <c r="E20" s="187"/>
      <c r="F20" s="187"/>
    </row>
    <row r="21" spans="1:6" s="9" customFormat="1" ht="14.25">
      <c r="A21" s="187"/>
      <c r="B21" s="187"/>
      <c r="C21" s="187"/>
      <c r="D21" s="187"/>
      <c r="E21" s="187"/>
      <c r="F21" s="187"/>
    </row>
    <row r="22" spans="1:6" s="9" customFormat="1" ht="14.25">
      <c r="A22" s="187"/>
      <c r="B22" s="187"/>
      <c r="C22" s="187"/>
      <c r="D22" s="187"/>
      <c r="E22" s="187"/>
      <c r="F22" s="187"/>
    </row>
    <row r="23" spans="1:6" s="9" customFormat="1" ht="23.25" customHeight="1">
      <c r="A23" s="187"/>
      <c r="B23" s="187"/>
      <c r="C23" s="187"/>
      <c r="D23" s="187"/>
      <c r="E23" s="187"/>
      <c r="F23" s="187"/>
    </row>
    <row r="24" spans="1:6" s="9" customFormat="1" ht="4.5" customHeight="1">
      <c r="A24" s="187"/>
      <c r="B24" s="187"/>
      <c r="C24" s="187"/>
      <c r="D24" s="187"/>
      <c r="E24" s="187"/>
      <c r="F24" s="187"/>
    </row>
    <row r="25" spans="1:6">
      <c r="A25" s="186" t="s">
        <v>143</v>
      </c>
      <c r="B25" s="187"/>
      <c r="C25" s="187"/>
      <c r="D25" s="187"/>
      <c r="E25" s="187"/>
      <c r="F25" s="187"/>
    </row>
    <row r="26" spans="1:6">
      <c r="A26" s="187"/>
      <c r="B26" s="187"/>
      <c r="C26" s="187"/>
      <c r="D26" s="187"/>
      <c r="E26" s="187"/>
      <c r="F26" s="187"/>
    </row>
    <row r="27" spans="1:6">
      <c r="A27" s="187"/>
      <c r="B27" s="187"/>
      <c r="C27" s="187"/>
      <c r="D27" s="187"/>
      <c r="E27" s="187"/>
      <c r="F27" s="187"/>
    </row>
    <row r="28" spans="1:6">
      <c r="A28" s="187"/>
      <c r="B28" s="187"/>
      <c r="C28" s="187"/>
      <c r="D28" s="187"/>
      <c r="E28" s="187"/>
      <c r="F28" s="187"/>
    </row>
    <row r="29" spans="1:6">
      <c r="A29" s="188"/>
      <c r="B29" s="188"/>
      <c r="C29" s="188"/>
      <c r="D29" s="188"/>
      <c r="E29" s="188"/>
      <c r="F29" s="188"/>
    </row>
    <row r="30" spans="1:6">
      <c r="A30" s="188"/>
      <c r="B30" s="188"/>
      <c r="C30" s="188"/>
      <c r="D30" s="188"/>
      <c r="E30" s="188"/>
      <c r="F30" s="188"/>
    </row>
  </sheetData>
  <sheetProtection algorithmName="SHA-512" hashValue="Sx94/8YxBIZPQ/0QiFqrfup5q7/pQW3v+6uNLLBWLX2x/ep61s8WiToo04CBrDu1qjf1FXHD0ezlsWGJZDQfLQ==" saltValue="fuSPhGWxg9fjtVVBzpEiHQ==" spinCount="100000" sheet="1" selectLockedCells="1" selectUnlockedCells="1"/>
  <mergeCells count="13">
    <mergeCell ref="A25:F30"/>
    <mergeCell ref="A1:F1"/>
    <mergeCell ref="A15:F24"/>
    <mergeCell ref="B3:F3"/>
    <mergeCell ref="B4:F4"/>
    <mergeCell ref="B5:F5"/>
    <mergeCell ref="A2:F2"/>
    <mergeCell ref="A12:F12"/>
    <mergeCell ref="B9:F9"/>
    <mergeCell ref="B10:F10"/>
    <mergeCell ref="A7:F7"/>
    <mergeCell ref="B8:F8"/>
    <mergeCell ref="A14:F14"/>
  </mergeCells>
  <pageMargins left="0.70866141732283472" right="0.70866141732283472" top="0.78740157480314965" bottom="0.78740157480314965" header="0.31496062992125984" footer="0.31496062992125984"/>
  <pageSetup paperSize="9" scale="89" orientation="portrait" verticalDpi="0"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0"/>
  <sheetViews>
    <sheetView showGridLines="0" showRowColHeaders="0" zoomScale="120" zoomScaleNormal="120" workbookViewId="0">
      <selection activeCell="O1" sqref="O1"/>
    </sheetView>
  </sheetViews>
  <sheetFormatPr baseColWidth="10" defaultColWidth="11.42578125" defaultRowHeight="14.25"/>
  <cols>
    <col min="1" max="1" width="23" style="10" customWidth="1"/>
    <col min="2" max="2" width="20" style="10" customWidth="1"/>
    <col min="3" max="3" width="22.5703125" style="10" customWidth="1"/>
    <col min="4" max="4" width="100.28515625" style="11" customWidth="1"/>
    <col min="5" max="5" width="26.140625" style="10" customWidth="1"/>
    <col min="6" max="16384" width="11.42578125" style="10"/>
  </cols>
  <sheetData>
    <row r="1" spans="1:5" ht="27" customHeight="1">
      <c r="A1" s="198" t="s">
        <v>100</v>
      </c>
      <c r="B1" s="199"/>
      <c r="C1" s="199"/>
      <c r="D1" s="200"/>
      <c r="E1" s="103"/>
    </row>
    <row r="2" spans="1:5" ht="5.25" customHeight="1">
      <c r="A2" s="13"/>
      <c r="B2" s="13"/>
      <c r="C2" s="13"/>
      <c r="D2" s="14"/>
      <c r="E2" s="12"/>
    </row>
    <row r="3" spans="1:5" ht="29.25" customHeight="1">
      <c r="A3" s="201" t="s">
        <v>36</v>
      </c>
      <c r="B3" s="202"/>
      <c r="C3" s="104" t="s">
        <v>37</v>
      </c>
      <c r="D3" s="105" t="s">
        <v>38</v>
      </c>
    </row>
    <row r="4" spans="1:5" ht="44.25" customHeight="1">
      <c r="A4" s="197" t="s">
        <v>103</v>
      </c>
      <c r="B4" s="110" t="s">
        <v>41</v>
      </c>
      <c r="C4" s="111" t="s">
        <v>44</v>
      </c>
      <c r="D4" s="112" t="s">
        <v>39</v>
      </c>
    </row>
    <row r="5" spans="1:5" ht="58.5" customHeight="1">
      <c r="A5" s="197"/>
      <c r="B5" s="110" t="s">
        <v>42</v>
      </c>
      <c r="C5" s="111" t="s">
        <v>45</v>
      </c>
      <c r="D5" s="112" t="s">
        <v>40</v>
      </c>
    </row>
    <row r="6" spans="1:5" ht="37.5" customHeight="1">
      <c r="A6" s="196" t="s">
        <v>105</v>
      </c>
      <c r="B6" s="106" t="s">
        <v>43</v>
      </c>
      <c r="C6" s="107" t="s">
        <v>46</v>
      </c>
      <c r="D6" s="108" t="s">
        <v>81</v>
      </c>
    </row>
    <row r="7" spans="1:5" ht="56.25" customHeight="1">
      <c r="A7" s="196"/>
      <c r="B7" s="106" t="s">
        <v>42</v>
      </c>
      <c r="C7" s="107" t="s">
        <v>45</v>
      </c>
      <c r="D7" s="108" t="s">
        <v>114</v>
      </c>
    </row>
    <row r="8" spans="1:5" ht="35.25" customHeight="1">
      <c r="A8" s="197" t="s">
        <v>104</v>
      </c>
      <c r="B8" s="110" t="s">
        <v>43</v>
      </c>
      <c r="C8" s="111" t="s">
        <v>46</v>
      </c>
      <c r="D8" s="112" t="s">
        <v>81</v>
      </c>
    </row>
    <row r="9" spans="1:5" ht="54.75" customHeight="1">
      <c r="A9" s="197"/>
      <c r="B9" s="110" t="s">
        <v>42</v>
      </c>
      <c r="C9" s="111" t="s">
        <v>45</v>
      </c>
      <c r="D9" s="112" t="s">
        <v>114</v>
      </c>
    </row>
    <row r="10" spans="1:5" ht="40.5" customHeight="1">
      <c r="A10" s="109" t="s">
        <v>5</v>
      </c>
      <c r="B10" s="106" t="s">
        <v>41</v>
      </c>
      <c r="C10" s="107" t="s">
        <v>50</v>
      </c>
      <c r="D10" s="108" t="s">
        <v>49</v>
      </c>
    </row>
    <row r="11" spans="1:5" ht="54.75" customHeight="1">
      <c r="A11" s="113" t="s">
        <v>102</v>
      </c>
      <c r="B11" s="110" t="s">
        <v>41</v>
      </c>
      <c r="C11" s="111" t="s">
        <v>101</v>
      </c>
      <c r="D11" s="114" t="s">
        <v>113</v>
      </c>
    </row>
    <row r="12" spans="1:5" ht="32.25" customHeight="1">
      <c r="A12" s="196" t="s">
        <v>47</v>
      </c>
      <c r="B12" s="106" t="s">
        <v>41</v>
      </c>
      <c r="C12" s="107" t="s">
        <v>44</v>
      </c>
      <c r="D12" s="108" t="s">
        <v>48</v>
      </c>
    </row>
    <row r="13" spans="1:5" ht="40.5" customHeight="1">
      <c r="A13" s="196"/>
      <c r="B13" s="106" t="s">
        <v>42</v>
      </c>
      <c r="C13" s="107" t="s">
        <v>57</v>
      </c>
      <c r="D13" s="108" t="s">
        <v>48</v>
      </c>
    </row>
    <row r="14" spans="1:5" ht="7.5" hidden="1" customHeight="1"/>
    <row r="15" spans="1:5" ht="8.25" customHeight="1">
      <c r="A15" s="203" t="s">
        <v>52</v>
      </c>
      <c r="B15" s="204"/>
      <c r="C15" s="204"/>
      <c r="D15" s="204"/>
    </row>
    <row r="16" spans="1:5" ht="12.75" customHeight="1">
      <c r="A16" s="204"/>
      <c r="B16" s="204"/>
      <c r="C16" s="204"/>
      <c r="D16" s="204"/>
    </row>
    <row r="17" spans="1:4" ht="7.5" hidden="1" customHeight="1"/>
    <row r="18" spans="1:4" ht="37.5" customHeight="1">
      <c r="A18" s="183" t="s">
        <v>56</v>
      </c>
      <c r="B18" s="194"/>
      <c r="C18" s="194"/>
      <c r="D18" s="195"/>
    </row>
    <row r="20" spans="1:4" ht="16.5">
      <c r="A20" s="10" t="s">
        <v>106</v>
      </c>
    </row>
  </sheetData>
  <sheetProtection algorithmName="SHA-512" hashValue="1k0jGDlyW8006oa+JKPo+UyImG3KlTtUDYiH8eSCxrfb/wWG/CAr2YfZzniral62z/U27i2AwFBTJqFDxHsm8g==" saltValue="uREPUsP/GYCVw+ZWbMzVPQ==" spinCount="100000" sheet="1" selectLockedCells="1" selectUnlockedCells="1"/>
  <mergeCells count="8">
    <mergeCell ref="A18:D18"/>
    <mergeCell ref="A6:A7"/>
    <mergeCell ref="A8:A9"/>
    <mergeCell ref="A1:D1"/>
    <mergeCell ref="A3:B3"/>
    <mergeCell ref="A4:A5"/>
    <mergeCell ref="A12:A13"/>
    <mergeCell ref="A15:D16"/>
  </mergeCells>
  <pageMargins left="0.70866141732283472" right="0.70866141732283472" top="0.78740157480314965" bottom="0.78740157480314965" header="0.31496062992125984" footer="0.31496062992125984"/>
  <pageSetup paperSize="9" scale="86" orientation="portrait" verticalDpi="0"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showGridLines="0" showRowColHeaders="0" zoomScaleNormal="100" workbookViewId="0">
      <selection activeCell="O1" sqref="O1"/>
    </sheetView>
  </sheetViews>
  <sheetFormatPr baseColWidth="10" defaultRowHeight="15"/>
  <sheetData>
    <row r="1" spans="1:14" s="80" customFormat="1" ht="20.25" customHeight="1">
      <c r="A1" s="78" t="s">
        <v>79</v>
      </c>
      <c r="B1" s="79"/>
      <c r="C1" s="79"/>
      <c r="D1" s="79"/>
      <c r="E1" s="79"/>
      <c r="F1" s="79"/>
      <c r="G1" s="79"/>
      <c r="H1" s="79"/>
      <c r="I1" s="79"/>
      <c r="J1" s="79"/>
      <c r="K1" s="79"/>
      <c r="L1" s="79"/>
      <c r="M1" s="79"/>
      <c r="N1" s="79"/>
    </row>
    <row r="21" spans="1:14" ht="1.5" customHeight="1"/>
    <row r="22" spans="1:14" s="80" customFormat="1" ht="19.5" customHeight="1">
      <c r="A22" s="78" t="s">
        <v>78</v>
      </c>
      <c r="B22" s="79"/>
      <c r="C22" s="79"/>
      <c r="D22" s="79"/>
      <c r="E22" s="79"/>
      <c r="F22" s="79"/>
      <c r="G22" s="79"/>
      <c r="H22" s="79"/>
      <c r="I22" s="79"/>
      <c r="J22" s="79"/>
      <c r="K22" s="79"/>
      <c r="L22" s="79"/>
      <c r="M22" s="79"/>
      <c r="N22" s="79"/>
    </row>
  </sheetData>
  <sheetProtection algorithmName="SHA-512" hashValue="bq7sBnVO0BzCJHiBY6UN8120N2oxjzAf6PLKYhRDth3AR9JImHJ+BzbR5YqJeYps4HMmEC7J6biIRY28HgZl3g==" saltValue="vSPvHDJ45xKR9/MJv8uj9w==" spinCount="100000" sheet="1" selectLockedCells="1" selectUnlockedCells="1"/>
  <pageMargins left="0.7" right="0.7" top="0.78740157499999996" bottom="0.78740157499999996"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showGridLines="0" showRowColHeaders="0" topLeftCell="I1" zoomScale="190" zoomScaleNormal="190" workbookViewId="0">
      <selection activeCell="O1" sqref="O1"/>
    </sheetView>
  </sheetViews>
  <sheetFormatPr baseColWidth="10" defaultRowHeight="15"/>
  <cols>
    <col min="1" max="1" width="30.7109375" customWidth="1"/>
    <col min="2" max="2" width="15.28515625" customWidth="1"/>
    <col min="3" max="4" width="15.140625" customWidth="1"/>
    <col min="5" max="5" width="15" customWidth="1"/>
    <col min="6" max="6" width="15.85546875" customWidth="1"/>
    <col min="7" max="7" width="15.140625" customWidth="1"/>
  </cols>
  <sheetData>
    <row r="1" spans="1:7" ht="18.75">
      <c r="A1" s="83" t="s">
        <v>99</v>
      </c>
      <c r="B1" s="84" t="s">
        <v>82</v>
      </c>
      <c r="C1" s="84"/>
      <c r="D1" s="84" t="s">
        <v>83</v>
      </c>
      <c r="E1" s="85"/>
      <c r="F1" s="84" t="s">
        <v>84</v>
      </c>
      <c r="G1" s="85"/>
    </row>
    <row r="2" spans="1:7" ht="18.75">
      <c r="A2" s="86" t="s">
        <v>85</v>
      </c>
      <c r="B2" s="86" t="s">
        <v>86</v>
      </c>
      <c r="C2" s="86" t="s">
        <v>87</v>
      </c>
      <c r="D2" s="86" t="s">
        <v>88</v>
      </c>
      <c r="E2" s="86" t="s">
        <v>89</v>
      </c>
      <c r="F2" s="86" t="s">
        <v>90</v>
      </c>
      <c r="G2" s="86" t="s">
        <v>91</v>
      </c>
    </row>
    <row r="3" spans="1:7" ht="18.75">
      <c r="A3" s="86" t="s">
        <v>92</v>
      </c>
      <c r="B3" s="87">
        <v>2</v>
      </c>
      <c r="C3" s="87">
        <v>2</v>
      </c>
      <c r="D3" s="87">
        <v>2</v>
      </c>
      <c r="E3" s="87">
        <v>2</v>
      </c>
      <c r="F3" s="87">
        <v>2</v>
      </c>
      <c r="G3" s="87">
        <v>2</v>
      </c>
    </row>
    <row r="4" spans="1:7" ht="18.75">
      <c r="A4" s="86" t="s">
        <v>12</v>
      </c>
      <c r="B4" s="87">
        <v>2</v>
      </c>
      <c r="C4" s="87">
        <v>2</v>
      </c>
      <c r="D4" s="87">
        <v>2</v>
      </c>
      <c r="E4" s="87">
        <v>2</v>
      </c>
      <c r="F4" s="87">
        <v>2</v>
      </c>
      <c r="G4" s="87">
        <v>2</v>
      </c>
    </row>
    <row r="5" spans="1:7" ht="18.75">
      <c r="A5" s="86" t="s">
        <v>13</v>
      </c>
      <c r="B5" s="87">
        <v>3</v>
      </c>
      <c r="C5" s="87">
        <v>3</v>
      </c>
      <c r="D5" s="87">
        <v>3</v>
      </c>
      <c r="E5" s="87">
        <v>3</v>
      </c>
      <c r="F5" s="87">
        <v>0</v>
      </c>
      <c r="G5" s="87">
        <v>0</v>
      </c>
    </row>
    <row r="6" spans="1:7" ht="18.75">
      <c r="A6" s="86" t="s">
        <v>5</v>
      </c>
      <c r="B6" s="87">
        <v>3</v>
      </c>
      <c r="C6" s="87">
        <v>3</v>
      </c>
      <c r="D6" s="87">
        <v>2</v>
      </c>
      <c r="E6" s="87">
        <v>2</v>
      </c>
      <c r="F6" s="87">
        <v>0</v>
      </c>
      <c r="G6" s="87">
        <v>0</v>
      </c>
    </row>
    <row r="7" spans="1:7" ht="18.75">
      <c r="A7" s="86" t="s">
        <v>93</v>
      </c>
      <c r="B7" s="88">
        <v>5</v>
      </c>
      <c r="C7" s="88">
        <v>5</v>
      </c>
      <c r="D7" s="88">
        <v>5</v>
      </c>
      <c r="E7" s="88">
        <v>5</v>
      </c>
      <c r="F7" s="88">
        <v>3</v>
      </c>
      <c r="G7" s="88">
        <v>3</v>
      </c>
    </row>
    <row r="8" spans="1:7" ht="18.75">
      <c r="A8" s="86" t="s">
        <v>94</v>
      </c>
      <c r="B8" s="87">
        <v>0</v>
      </c>
      <c r="C8" s="87">
        <v>0</v>
      </c>
      <c r="D8" s="87">
        <v>2</v>
      </c>
      <c r="E8" s="87">
        <v>2</v>
      </c>
      <c r="F8" s="87">
        <v>2</v>
      </c>
      <c r="G8" s="87">
        <v>0</v>
      </c>
    </row>
    <row r="9" spans="1:7" ht="18.75">
      <c r="A9" s="86" t="s">
        <v>95</v>
      </c>
      <c r="B9" s="87">
        <v>1</v>
      </c>
      <c r="C9" s="87">
        <v>1</v>
      </c>
      <c r="D9" s="87">
        <v>0</v>
      </c>
      <c r="E9" s="87">
        <v>0</v>
      </c>
      <c r="F9" s="87">
        <v>0</v>
      </c>
      <c r="G9" s="87">
        <v>0</v>
      </c>
    </row>
    <row r="10" spans="1:7" ht="18.75">
      <c r="A10" s="86" t="s">
        <v>96</v>
      </c>
      <c r="B10" s="87">
        <v>2</v>
      </c>
      <c r="C10" s="87">
        <v>2</v>
      </c>
      <c r="D10" s="87">
        <v>2</v>
      </c>
      <c r="E10" s="87">
        <v>2</v>
      </c>
      <c r="F10" s="87">
        <v>0</v>
      </c>
      <c r="G10" s="87">
        <v>0</v>
      </c>
    </row>
    <row r="11" spans="1:7" ht="18.75">
      <c r="A11" s="86"/>
      <c r="B11" s="87"/>
      <c r="C11" s="87"/>
      <c r="D11" s="87"/>
      <c r="E11" s="87"/>
      <c r="F11" s="87"/>
      <c r="G11" s="87"/>
    </row>
    <row r="12" spans="1:7" ht="18.75">
      <c r="A12" s="86" t="s">
        <v>97</v>
      </c>
      <c r="B12" s="89">
        <f t="shared" ref="B12:G12" si="0">SUM(B3:B11)</f>
        <v>18</v>
      </c>
      <c r="C12" s="89">
        <f t="shared" si="0"/>
        <v>18</v>
      </c>
      <c r="D12" s="89">
        <f t="shared" si="0"/>
        <v>18</v>
      </c>
      <c r="E12" s="89">
        <f t="shared" si="0"/>
        <v>18</v>
      </c>
      <c r="F12" s="89">
        <f t="shared" si="0"/>
        <v>9</v>
      </c>
      <c r="G12" s="89">
        <f t="shared" si="0"/>
        <v>7</v>
      </c>
    </row>
    <row r="13" spans="1:7" ht="18.75">
      <c r="A13" s="90" t="s">
        <v>98</v>
      </c>
      <c r="B13" s="87">
        <v>2</v>
      </c>
      <c r="C13" s="87">
        <v>2</v>
      </c>
      <c r="D13" s="87">
        <v>2</v>
      </c>
      <c r="E13" s="87">
        <v>2</v>
      </c>
      <c r="F13" s="87">
        <v>1</v>
      </c>
      <c r="G13" s="87">
        <v>1</v>
      </c>
    </row>
  </sheetData>
  <sheetProtection algorithmName="SHA-512" hashValue="jQUcQbz572E8trkFoV2yEbY5CEiNmJ0CrzcxDmXIKMendQqbjxdRYmhK3zlg2h7MV8ZZEy5L8AvSmXtiVu416Q==" saltValue="D9/+XnwK371Y9ViSw6WetQ==" spinCount="100000" sheet="1" selectLockedCells="1" selectUnlockedCells="1"/>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4</vt:i4>
      </vt:variant>
    </vt:vector>
  </HeadingPairs>
  <TitlesOfParts>
    <vt:vector size="10" baseType="lpstr">
      <vt:lpstr>Notenrechner</vt:lpstr>
      <vt:lpstr>Gewichtung und Rundung</vt:lpstr>
      <vt:lpstr>Bestehensnorm</vt:lpstr>
      <vt:lpstr>Art Dauer Hilfsmittel Prüfungen</vt:lpstr>
      <vt:lpstr>Übersicht</vt:lpstr>
      <vt:lpstr>Stundentafel</vt:lpstr>
      <vt:lpstr>'Art Dauer Hilfsmittel Prüfungen'!Druckbereich</vt:lpstr>
      <vt:lpstr>Bestehensnorm!Druckbereich</vt:lpstr>
      <vt:lpstr>'Gewichtung und Rundung'!Druckbereich</vt:lpstr>
      <vt:lpstr>Notenrechner!Druckbereich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Franceschini Alexander</dc:creator>
  <cp:lastModifiedBy>Franceschini Alexander</cp:lastModifiedBy>
  <cp:lastPrinted>2015-10-31T07:51:25Z</cp:lastPrinted>
  <dcterms:created xsi:type="dcterms:W3CDTF">2014-08-20T05:00:00Z</dcterms:created>
  <dcterms:modified xsi:type="dcterms:W3CDTF">2019-04-01T06:48:27Z</dcterms:modified>
</cp:coreProperties>
</file>