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U:\Notenrechner\"/>
    </mc:Choice>
  </mc:AlternateContent>
  <workbookProtection workbookAlgorithmName="SHA-512" workbookHashValue="pVz0UFnwB5bZBiLe3WSO2umK+Sc1NtrNEYzCGsn/nAQkjhoXORGR8g/oV1l8BK4gWLx6g3jRhZUP92T8qZUfRA==" workbookSaltValue="l9srjOgX0CS9W6YzmVd0ZQ==" workbookSpinCount="100000" lockStructure="1"/>
  <bookViews>
    <workbookView xWindow="0" yWindow="0" windowWidth="28800" windowHeight="12990" firstSheet="1" activeTab="5"/>
  </bookViews>
  <sheets>
    <sheet name="Stundentafel" sheetId="7" r:id="rId1"/>
    <sheet name="Notenrechner" sheetId="5" r:id="rId2"/>
    <sheet name="Gewichtung und Rundung" sheetId="2" r:id="rId3"/>
    <sheet name="Bestehensnorm" sheetId="3" r:id="rId4"/>
    <sheet name="Art Dauer Hilfsmittel Prüfungen" sheetId="4" r:id="rId5"/>
    <sheet name="Übersicht" sheetId="6" r:id="rId6"/>
  </sheets>
  <externalReferences>
    <externalReference r:id="rId7"/>
  </externalReferences>
  <definedNames>
    <definedName name="_xlnm.Print_Area" localSheetId="4">'Art Dauer Hilfsmittel Prüfungen'!$A$1:$D$16</definedName>
    <definedName name="_xlnm.Print_Area" localSheetId="3">Bestehensnorm!$A$2:$F$15</definedName>
    <definedName name="_xlnm.Print_Area" localSheetId="2">'Gewichtung und Rundung'!$A$1:$F$7</definedName>
    <definedName name="_xlnm.Print_Area" localSheetId="1">Notenrechner!$A$2:$Y$70</definedName>
    <definedName name="Notenwerte" localSheetId="1">'[1]B-Profil'!$A$37:$A$47</definedName>
  </definedNames>
  <calcPr calcId="162913"/>
</workbook>
</file>

<file path=xl/calcChain.xml><?xml version="1.0" encoding="utf-8"?>
<calcChain xmlns="http://schemas.openxmlformats.org/spreadsheetml/2006/main">
  <c r="S71" i="5" l="1"/>
  <c r="S58" i="5" l="1"/>
  <c r="W58" i="5" s="1"/>
  <c r="S56" i="5"/>
  <c r="W56" i="5" s="1"/>
  <c r="O52" i="5"/>
  <c r="W52" i="5" s="1"/>
  <c r="W61" i="5" l="1"/>
  <c r="AC52" i="5"/>
  <c r="S52" i="5"/>
  <c r="AA56" i="5"/>
  <c r="AC56" i="5"/>
  <c r="AB56" i="5"/>
  <c r="AA58" i="5"/>
  <c r="AC58" i="5"/>
  <c r="AB58" i="5"/>
  <c r="AA52" i="5"/>
  <c r="AB52" i="5"/>
  <c r="G12" i="7"/>
  <c r="F12" i="7"/>
  <c r="E12" i="7"/>
  <c r="D12" i="7"/>
  <c r="C12" i="7"/>
  <c r="B12" i="7"/>
  <c r="AA61" i="5" l="1"/>
  <c r="Z65" i="5"/>
  <c r="W65" i="5" s="1"/>
  <c r="Z63" i="5"/>
  <c r="AA63" i="5" s="1"/>
  <c r="W63" i="5" l="1"/>
  <c r="AA65" i="5"/>
  <c r="S12" i="5"/>
  <c r="S16" i="5"/>
  <c r="S8" i="5"/>
  <c r="S6" i="5"/>
  <c r="S67" i="5" l="1"/>
  <c r="U6" i="5"/>
  <c r="W6" i="5" s="1"/>
  <c r="U8" i="5"/>
  <c r="W8" i="5" s="1"/>
  <c r="U10" i="5"/>
  <c r="W10" i="5" s="1"/>
  <c r="W12" i="5"/>
  <c r="U14" i="5"/>
  <c r="W14" i="5" s="1"/>
  <c r="W16" i="5"/>
  <c r="S18" i="5"/>
  <c r="U20" i="5"/>
  <c r="AA16" i="5"/>
  <c r="AB16" i="5"/>
  <c r="AA15" i="5"/>
  <c r="AA17" i="5"/>
  <c r="AA19" i="5"/>
  <c r="AA20" i="5"/>
  <c r="Z12" i="5"/>
  <c r="Z10" i="5"/>
  <c r="Z8" i="5"/>
  <c r="Z6" i="5"/>
  <c r="W18" i="5" l="1"/>
  <c r="AA12" i="5"/>
  <c r="AB12" i="5"/>
  <c r="AB14" i="5"/>
  <c r="AA14" i="5"/>
  <c r="AA10" i="5"/>
  <c r="AB10" i="5"/>
  <c r="AA8" i="5"/>
  <c r="AB8" i="5"/>
  <c r="AB6" i="5"/>
  <c r="AA6" i="5"/>
  <c r="AA18" i="5" l="1"/>
  <c r="Z27" i="5" s="1"/>
  <c r="AA27" i="5" s="1"/>
  <c r="AB18" i="5"/>
  <c r="Z29" i="5" s="1"/>
  <c r="AA29" i="5" s="1"/>
  <c r="W25" i="5"/>
  <c r="AA25" i="5" l="1"/>
  <c r="S70" i="5" s="1"/>
  <c r="W27" i="5"/>
  <c r="W29" i="5" s="1"/>
  <c r="S31" i="5" l="1"/>
</calcChain>
</file>

<file path=xl/sharedStrings.xml><?xml version="1.0" encoding="utf-8"?>
<sst xmlns="http://schemas.openxmlformats.org/spreadsheetml/2006/main" count="215" uniqueCount="146">
  <si>
    <t>Fachnote</t>
  </si>
  <si>
    <t>Berufspraxis schriftlich</t>
  </si>
  <si>
    <t>Berufspraxis mündlich</t>
  </si>
  <si>
    <t>1. Jahr</t>
  </si>
  <si>
    <t>2. Jahr</t>
  </si>
  <si>
    <t>Projektarbeiten</t>
  </si>
  <si>
    <t>Notenbestandteile</t>
  </si>
  <si>
    <t>Deutsch</t>
  </si>
  <si>
    <t>Schriftliche Prüfung + mündliche Prüfung</t>
  </si>
  <si>
    <t>Ganze oder halbe Note</t>
  </si>
  <si>
    <t>1 Dezimalstelle</t>
  </si>
  <si>
    <t>1/7</t>
  </si>
  <si>
    <t>Englisch</t>
  </si>
  <si>
    <t>IKA1</t>
  </si>
  <si>
    <t>Schriftliche Prüfung</t>
  </si>
  <si>
    <t>IKA2</t>
  </si>
  <si>
    <t>W+G1</t>
  </si>
  <si>
    <t>W+G2</t>
  </si>
  <si>
    <t>SA</t>
  </si>
  <si>
    <t>1/4</t>
  </si>
  <si>
    <t>Mündliche Prüfung</t>
  </si>
  <si>
    <t>ALS</t>
  </si>
  <si>
    <t>ERFA-Note aus 6 ALS</t>
  </si>
  <si>
    <t>PE oder üK-Kompetenz-nachweise</t>
  </si>
  <si>
    <t>2 PE oder üK-Kompetenznachweise</t>
  </si>
  <si>
    <t>Ist der Mittelwert der Gesamtnoten betrieblicher und schulischer Teil gleich Note 5.3 oder höher, liegt eine Rangierung vor, die beurkundet wird.</t>
  </si>
  <si>
    <t>Gesamtnote schulischer Teil = Mittelwert der Qualifikationsbereiche, auf eine Dezimalstelle gerundet.</t>
  </si>
  <si>
    <t>Gesamtnote betrieblicher Teil = Mittelwert der Qualifikationsbereiche, auf eine Dezimalstelle gerundet.</t>
  </si>
  <si>
    <t>Gewichtung</t>
  </si>
  <si>
    <t>Rundung Note</t>
  </si>
  <si>
    <t>Rundung Fachnote</t>
  </si>
  <si>
    <t>Gewichtung der 4 Qualifikationsbereiche</t>
  </si>
  <si>
    <t>Der betriebliche Teil des Qualifikationsverfahrens ist bestanden, wenn</t>
  </si>
  <si>
    <t>Die Gesamtnote schulischer Teil gleich Note 4.0 oder höher ist und gleichzeitig</t>
  </si>
  <si>
    <t>nicht mehr als 2 Fachnoten des schulischen Teils ungenügend sind und gleichzeitig</t>
  </si>
  <si>
    <t xml:space="preserve">die Summe der gewichteten negativen Notenabweichungen zur Note 4.0  nicht mehr als 2 Notenpunkte beträgt. </t>
  </si>
  <si>
    <t>Der schulische Teil des Qualifikationsverfahrens ist bestanden, wenn</t>
  </si>
  <si>
    <t>Die Gesamtnote betrieblicher Teil gleich Note 4.0 oder höher ist und gleichzeitig</t>
  </si>
  <si>
    <t>nicht mehr als 1 Fachnote des betrieblichen Teils ungenügend ist und gleichzeitig</t>
  </si>
  <si>
    <t>keine Fachnote des betrieblichen Teils unter 3.0 liegt.</t>
  </si>
  <si>
    <t>Das Qualifikationsverfahrens ist bestanden, wenn die Bestehensnormen sowohl des betrieblichen als auch des schulischen Teils erfüllt sind.</t>
  </si>
  <si>
    <t>Art der Prüfungen</t>
  </si>
  <si>
    <t>Dauer</t>
  </si>
  <si>
    <t>zugelassene Hilfsmittel</t>
  </si>
  <si>
    <t>schriftliche Prüfung</t>
  </si>
  <si>
    <t>120 Minuten</t>
  </si>
  <si>
    <t>Rechtschreibewörterbuch (nicht elektronisch)</t>
  </si>
  <si>
    <t>mündliche Prüfung</t>
  </si>
  <si>
    <t>20 Minuten + 20 Minuten Vorbereitung</t>
  </si>
  <si>
    <t>Rechtschreibewörterbuch in der Vorbereitung (nicht elektronisch)</t>
  </si>
  <si>
    <t>schriftliche Prüfung + Hörverstehen*</t>
  </si>
  <si>
    <t>90 Minuten</t>
  </si>
  <si>
    <t>IKA</t>
  </si>
  <si>
    <t>Windows- und Office-Hilfssysteme, Schulungsunterlagen in Papierform, Rechtschreibewörterbuch, OR</t>
  </si>
  <si>
    <t>Berufspraxis</t>
  </si>
  <si>
    <t>gemäss Angaben Branche</t>
  </si>
  <si>
    <t>150 Minuten + 15 Minuten Lesezeit</t>
  </si>
  <si>
    <t>180 Minuten</t>
  </si>
  <si>
    <t>Gewichtung der 7 Qualifikationsbereiche</t>
  </si>
  <si>
    <t>100%</t>
  </si>
  <si>
    <t>* Das Hörverstehen ist Teil der mündlichen Prüfung und wird aus praktischen Gründen mit den schriftlichen Prüfungen geprüft.</t>
  </si>
  <si>
    <t>Mittelwert aus 8 Noten, ganze oder halbe Note</t>
  </si>
  <si>
    <t>Wörterbuch in der Vorbereitung (nicht elektronisch)</t>
  </si>
  <si>
    <t>2/4</t>
  </si>
  <si>
    <t>30 Minuten (zuzügl. Lesezeit)</t>
  </si>
  <si>
    <t>Es besteht kein Anspruch auf schuleigenes Material. Für die zugelassenen Hilfsmittel sind die Absolventinnen und Absolventen selber verantwortlich.</t>
  </si>
  <si>
    <t>EFZ</t>
  </si>
  <si>
    <t>3.Jahr</t>
  </si>
  <si>
    <t>Prüfung</t>
  </si>
  <si>
    <t>Positionen</t>
  </si>
  <si>
    <t>Gew.</t>
  </si>
  <si>
    <t>Wertung</t>
  </si>
  <si>
    <t>1.Sem</t>
  </si>
  <si>
    <t>2.Sem</t>
  </si>
  <si>
    <t>3.Sem</t>
  </si>
  <si>
    <t>4.Sem</t>
  </si>
  <si>
    <t>5.Sem</t>
  </si>
  <si>
    <t>6.Sem</t>
  </si>
  <si>
    <t>mündlich und/oder schriftlich</t>
  </si>
  <si>
    <t>Erf.</t>
  </si>
  <si>
    <t>Prf.</t>
  </si>
  <si>
    <t>Fehl-
note</t>
  </si>
  <si>
    <t>Ungen.
Note</t>
  </si>
  <si>
    <t xml:space="preserve">Durchschnitt: </t>
  </si>
  <si>
    <t xml:space="preserve">Anz. Ungen.: </t>
  </si>
  <si>
    <t>8 gleichwertige Noten, je auf ganze oder halbe Noten gerundet</t>
  </si>
  <si>
    <t>Das Qualifikationsverfahren ist bestanden, wenn die Bestehensnormen für den betrieblichen und für den schulischen Teil erfüllt sind.</t>
  </si>
  <si>
    <t>Erfahrungsnote / Prüfung</t>
  </si>
  <si>
    <t>Das Qualifikationsverfahren darf zweimal wiederholt werden, frühestens nach einem Jahr.</t>
  </si>
  <si>
    <t>NOTENBESTANDTEILE UND NOTENGEWICHTUNG</t>
  </si>
  <si>
    <t xml:space="preserve">ÜBERSICHT </t>
  </si>
  <si>
    <t>Wörterbuch konventionell, nicht elektronisch</t>
  </si>
  <si>
    <t xml:space="preserve">                Lehrjahr 1</t>
  </si>
  <si>
    <t xml:space="preserve">                Lehrjahr 2</t>
  </si>
  <si>
    <t xml:space="preserve">                Lehrjahr 3</t>
  </si>
  <si>
    <t>Unterrichtsbereiche</t>
  </si>
  <si>
    <t>Semester 1</t>
  </si>
  <si>
    <t>Semester 2</t>
  </si>
  <si>
    <t>Semester 3</t>
  </si>
  <si>
    <t>Semester 4</t>
  </si>
  <si>
    <t>Semester 5</t>
  </si>
  <si>
    <t>Semester 6</t>
  </si>
  <si>
    <t>Standardsprache</t>
  </si>
  <si>
    <t>Französisch</t>
  </si>
  <si>
    <t>W&amp;G</t>
  </si>
  <si>
    <t>V&amp;V</t>
  </si>
  <si>
    <t>üfk</t>
  </si>
  <si>
    <t>Sport</t>
  </si>
  <si>
    <t>Total</t>
  </si>
  <si>
    <t>Schultage</t>
  </si>
  <si>
    <t>Stundentafel B-Profil</t>
  </si>
  <si>
    <t>Art und Dauer der Prüfungen sowie zugelassene Hilfsmittel</t>
  </si>
  <si>
    <t>ZGB, OR, SchKG (kaufmännische Studienausgabe, unbeschriftete Reiter, ohne Notizen und Markierungen), Taschenrechner (nichtdruckend, netzunabhängig, mit ausschliesslich nummerischer Anzeige und nicht kommunikationsfähig)</t>
  </si>
  <si>
    <r>
      <rPr>
        <vertAlign val="superscript"/>
        <sz val="11"/>
        <rFont val="Arial"/>
        <family val="2"/>
      </rPr>
      <t>1</t>
    </r>
    <r>
      <rPr>
        <sz val="11"/>
        <rFont val="Arial"/>
        <family val="2"/>
      </rPr>
      <t xml:space="preserve"> Anerkannte Sprachdiplome können Prüfungen in den Fremdsprachen ersetzen. Siehe Rubrik Fremdsprachendiplome.</t>
    </r>
  </si>
  <si>
    <r>
      <t>Englisch</t>
    </r>
    <r>
      <rPr>
        <vertAlign val="superscript"/>
        <sz val="11"/>
        <color theme="1"/>
        <rFont val="Arial"/>
        <family val="2"/>
      </rPr>
      <t>1</t>
    </r>
  </si>
  <si>
    <t>ERFA-Note  =                 Mittelwert aller Semesternoten</t>
  </si>
  <si>
    <t>ERFA-Note   =                Mittelwert aller Semesternoten</t>
  </si>
  <si>
    <t>V+V    =                         Mittelwert aus 3 V+V Modulen</t>
  </si>
  <si>
    <t>Qualifikationsbereiche (3)</t>
  </si>
  <si>
    <t>Qualifikations-bereiche (3)</t>
  </si>
  <si>
    <t>Qualifikations-bereiche (7)</t>
  </si>
  <si>
    <t>betrieblicher Teil</t>
  </si>
  <si>
    <t>schulischer Teil</t>
  </si>
  <si>
    <t>Die Wiederholung des Qualifikationsverfahrens richtet sich nach Artikel 33 BBV. Muss ein Qualifikationsbereich wiederholt werden, so ist er in seiner Gesamtheit zu wiederholen. 
Wird die Abschlussprüfung ohne erneute Bildung in beruflicher Praxis wiederholt, so wird die bisherige Erfahrungsnote beibehalten. Wird die Bildung in beruflicher Praxis während mindestens zwei Semestern wiederholt, so zählen nur die neuen Noten. Die neue Erfahrungsnote besteht aus: 
a. zwei Arbeits- und Lernsituationen und 
b. einer Prozesseinheit oder einem Kompetenznachweis der überbetrieblichen Kurse. 
Wird die Abschlussprüfung ohne erneuten Besuch der Berufsfachschule wiederholt, so werden die bisherigen Erfahrungsnoten und die Noten der Projektarbeiten beibehalten. Wird der Unterricht während mindestens zwei Semestern wiederholt, so zählen nur die neuen Erfahrungsnoten.                                    
                                                                                                                                                                                                                                                 Ist die Fachnote Projektarbeiten ungenügend und wird der Unterricht während mindestens zwei Semestern wiederholt, so gilt folgende Regelung:                         a. Ist die Note "Vertiefen und Vernetzen" ungenügend, muss ein Modul "Vertiefen und Vernetzen" absolviert und benotet werden. Für die Berechnung der neuen Fachnote Projektarbeit zählt nur die neue Note.                                                                                                                                                                                  b. Ist die Note für die selbstständige Arbeit ungenügend, muss die selbstständige Arbeit wiederholt werden. Für die Berechnung der neuen Fachnote Projektarbeit zählt nur die neue Note.</t>
  </si>
  <si>
    <t>gemäss Verordnung des SBFI über die berufliche Grundbildung, Kauffrau/Kaufmann mit EFZ vom 26.11.2011 (Stand am 01.01.2015)</t>
  </si>
  <si>
    <r>
      <rPr>
        <vertAlign val="superscript"/>
        <sz val="10"/>
        <color indexed="8"/>
        <rFont val="Arial"/>
        <family val="2"/>
      </rPr>
      <t>1</t>
    </r>
    <r>
      <rPr>
        <sz val="10"/>
        <color indexed="8"/>
        <rFont val="Arial"/>
        <family val="2"/>
      </rPr>
      <t>Ein anerkanntes Fremdsprachendiplom auf Stufe B1 oder höher kann die Prüfung ersetzen. Siehe Rubrik Fremdsprachendiplome.</t>
    </r>
  </si>
  <si>
    <t>1 Deutsch</t>
  </si>
  <si>
    <t>2 Englisch</t>
  </si>
  <si>
    <t>3 IKA I</t>
  </si>
  <si>
    <t>4 IKA II</t>
  </si>
  <si>
    <t>5 W&amp;G I</t>
  </si>
  <si>
    <t xml:space="preserve">6 W&amp;G II </t>
  </si>
  <si>
    <t>7.1 Projektarbeiten V&amp;V</t>
  </si>
  <si>
    <t>7.2 Projektarbeiten SA</t>
  </si>
  <si>
    <t>Qualifikationsbereiche (7)</t>
  </si>
  <si>
    <t>1.1 Arbeits- und Lernsituationen (6)</t>
  </si>
  <si>
    <t>1.2 üK-Kompetenznachweise oder Prozesseinheiten (2)</t>
  </si>
  <si>
    <t>2 Berufspraxis schriftlich</t>
  </si>
  <si>
    <t>3 Berufspraxis mündlich</t>
  </si>
  <si>
    <t>Notenrechner Profil B schulischer Teil</t>
  </si>
  <si>
    <t xml:space="preserve">Note betr. Teil: </t>
  </si>
  <si>
    <t>Die Fachnote aus ALS und PE/üK-Nachweise wird für Note betrieblicher Teil doppelt gewichtet.</t>
  </si>
  <si>
    <t xml:space="preserve">Note unter 3.0: </t>
  </si>
  <si>
    <t xml:space="preserve">Abweichung: </t>
  </si>
  <si>
    <t>01.04.2019, fr, ohne Gewähr</t>
  </si>
  <si>
    <t>Notenrechner Profil B betrieblicher Teil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</si>
</sst>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0.0;\-0.0;&quot;&quot;"/>
    <numFmt numFmtId="166" formatCode="0;\-0;&quot;&quot;"/>
    <numFmt numFmtId="167" formatCode="_ * #,##0.0_ ;_ * \-#,##0.0_ ;_ * &quot;-&quot;??_ ;_ @_ "/>
  </numFmts>
  <fonts count="40" x14ac:knownFonts="1">
    <font>
      <sz val="11"/>
      <color theme="1"/>
      <name val="Calibri"/>
      <family val="2"/>
      <scheme val="minor"/>
    </font>
    <font>
      <b/>
      <sz val="11"/>
      <color theme="1"/>
      <name val="Arial"/>
      <family val="2"/>
    </font>
    <font>
      <sz val="11"/>
      <color theme="1"/>
      <name val="Arial"/>
      <family val="2"/>
    </font>
    <font>
      <sz val="11"/>
      <name val="Arial"/>
      <family val="2"/>
    </font>
    <font>
      <sz val="11"/>
      <color theme="1"/>
      <name val="Calibri"/>
      <family val="2"/>
      <scheme val="minor"/>
    </font>
    <font>
      <sz val="10"/>
      <color indexed="8"/>
      <name val="Arial"/>
      <family val="2"/>
    </font>
    <font>
      <sz val="11"/>
      <color indexed="8"/>
      <name val="Arial"/>
      <family val="2"/>
    </font>
    <font>
      <b/>
      <sz val="18"/>
      <color theme="0"/>
      <name val="Arial"/>
      <family val="2"/>
    </font>
    <font>
      <b/>
      <sz val="10"/>
      <color indexed="8"/>
      <name val="Arial"/>
      <family val="2"/>
    </font>
    <font>
      <b/>
      <sz val="10"/>
      <color theme="0"/>
      <name val="Arial"/>
      <family val="2"/>
    </font>
    <font>
      <sz val="12"/>
      <color indexed="8"/>
      <name val="Arial"/>
      <family val="2"/>
    </font>
    <font>
      <sz val="8"/>
      <color indexed="8"/>
      <name val="Arial"/>
      <family val="2"/>
    </font>
    <font>
      <sz val="12"/>
      <name val="Arial"/>
      <family val="2"/>
    </font>
    <font>
      <sz val="12"/>
      <color indexed="9"/>
      <name val="Arial"/>
      <family val="2"/>
    </font>
    <font>
      <b/>
      <sz val="12"/>
      <color indexed="8"/>
      <name val="Arial"/>
      <family val="2"/>
    </font>
    <font>
      <sz val="10"/>
      <color theme="1"/>
      <name val="Calibri"/>
      <family val="2"/>
      <scheme val="minor"/>
    </font>
    <font>
      <sz val="12"/>
      <color theme="1"/>
      <name val="Calibri"/>
      <family val="2"/>
      <scheme val="minor"/>
    </font>
    <font>
      <sz val="12"/>
      <color theme="1"/>
      <name val="Arial"/>
      <family val="2"/>
    </font>
    <font>
      <b/>
      <sz val="18"/>
      <name val="Arial"/>
      <family val="2"/>
    </font>
    <font>
      <b/>
      <sz val="10"/>
      <name val="Arial"/>
      <family val="2"/>
    </font>
    <font>
      <b/>
      <sz val="8"/>
      <name val="Arial"/>
      <family val="2"/>
    </font>
    <font>
      <b/>
      <sz val="11"/>
      <name val="Calibri"/>
      <family val="2"/>
      <scheme val="minor"/>
    </font>
    <font>
      <b/>
      <sz val="14"/>
      <color theme="1"/>
      <name val="Arial"/>
      <family val="2"/>
    </font>
    <font>
      <b/>
      <sz val="16"/>
      <color theme="1"/>
      <name val="Arial"/>
      <family val="2"/>
    </font>
    <font>
      <b/>
      <sz val="12"/>
      <name val="Arial"/>
      <family val="2"/>
    </font>
    <font>
      <sz val="11"/>
      <name val="Calibri"/>
      <family val="2"/>
      <scheme val="minor"/>
    </font>
    <font>
      <b/>
      <sz val="14"/>
      <color rgb="FFFF0000"/>
      <name val="Calibri"/>
      <family val="2"/>
      <scheme val="minor"/>
    </font>
    <font>
      <b/>
      <sz val="14"/>
      <color theme="0"/>
      <name val="Calibri"/>
      <family val="2"/>
      <scheme val="minor"/>
    </font>
    <font>
      <b/>
      <sz val="12"/>
      <color theme="0"/>
      <name val="Calibri"/>
      <family val="2"/>
      <scheme val="minor"/>
    </font>
    <font>
      <b/>
      <sz val="14"/>
      <color theme="1"/>
      <name val="Calibri"/>
      <family val="2"/>
      <scheme val="minor"/>
    </font>
    <font>
      <b/>
      <sz val="11"/>
      <name val="Arial"/>
      <family val="2"/>
    </font>
    <font>
      <b/>
      <sz val="12"/>
      <color theme="1"/>
      <name val="Arial"/>
      <family val="2"/>
    </font>
    <font>
      <b/>
      <sz val="16"/>
      <name val="Arial"/>
      <family val="2"/>
    </font>
    <font>
      <sz val="16"/>
      <name val="Arial"/>
      <family val="2"/>
    </font>
    <font>
      <b/>
      <sz val="14"/>
      <color theme="0"/>
      <name val="Arial"/>
      <family val="2"/>
    </font>
    <font>
      <vertAlign val="superscript"/>
      <sz val="11"/>
      <name val="Arial"/>
      <family val="2"/>
    </font>
    <font>
      <vertAlign val="superscript"/>
      <sz val="11"/>
      <color theme="1"/>
      <name val="Arial"/>
      <family val="2"/>
    </font>
    <font>
      <vertAlign val="superscript"/>
      <sz val="10"/>
      <color indexed="8"/>
      <name val="Arial"/>
      <family val="2"/>
    </font>
    <font>
      <b/>
      <sz val="11"/>
      <color theme="1"/>
      <name val="Calibri"/>
      <family val="2"/>
      <scheme val="minor"/>
    </font>
    <font>
      <b/>
      <sz val="16"/>
      <color indexed="8"/>
      <name val="Arial"/>
      <family val="2"/>
    </font>
  </fonts>
  <fills count="13">
    <fill>
      <patternFill patternType="none"/>
    </fill>
    <fill>
      <patternFill patternType="gray125"/>
    </fill>
    <fill>
      <patternFill patternType="solid">
        <fgColor theme="0"/>
        <bgColor indexed="64"/>
      </patternFill>
    </fill>
    <fill>
      <patternFill patternType="solid">
        <fgColor rgb="FFD7D7D7"/>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1"/>
        <bgColor indexed="64"/>
      </patternFill>
    </fill>
    <fill>
      <patternFill patternType="solid">
        <fgColor theme="1" tint="4.9989318521683403E-2"/>
        <bgColor indexed="64"/>
      </patternFill>
    </fill>
    <fill>
      <patternFill patternType="solid">
        <fgColor theme="9" tint="0.59996337778862885"/>
        <bgColor indexed="64"/>
      </patternFill>
    </fill>
    <fill>
      <patternFill patternType="solid">
        <fgColor theme="3" tint="0.79998168889431442"/>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ck">
        <color theme="0" tint="-0.24994659260841701"/>
      </left>
      <right style="thick">
        <color theme="0" tint="-0.24994659260841701"/>
      </right>
      <top style="thick">
        <color theme="0" tint="-0.24994659260841701"/>
      </top>
      <bottom style="thick">
        <color theme="0" tint="-0.24994659260841701"/>
      </bottom>
      <diagonal/>
    </border>
    <border>
      <left style="thick">
        <color theme="0" tint="-0.24994659260841701"/>
      </left>
      <right/>
      <top style="thick">
        <color theme="0" tint="-0.24994659260841701"/>
      </top>
      <bottom style="thick">
        <color theme="0" tint="-0.24994659260841701"/>
      </bottom>
      <diagonal/>
    </border>
    <border>
      <left/>
      <right/>
      <top style="thick">
        <color theme="0" tint="-0.24994659260841701"/>
      </top>
      <bottom style="thick">
        <color theme="0" tint="-0.24994659260841701"/>
      </bottom>
      <diagonal/>
    </border>
    <border>
      <left/>
      <right style="thick">
        <color theme="0" tint="-0.24994659260841701"/>
      </right>
      <top style="thick">
        <color theme="0" tint="-0.24994659260841701"/>
      </top>
      <bottom style="thick">
        <color theme="0" tint="-0.24994659260841701"/>
      </bottom>
      <diagonal/>
    </border>
    <border>
      <left style="thick">
        <color theme="4" tint="0.39994506668294322"/>
      </left>
      <right/>
      <top style="thick">
        <color theme="4" tint="0.39994506668294322"/>
      </top>
      <bottom style="thick">
        <color theme="4" tint="0.39994506668294322"/>
      </bottom>
      <diagonal/>
    </border>
    <border>
      <left/>
      <right/>
      <top style="thick">
        <color theme="4" tint="0.39994506668294322"/>
      </top>
      <bottom style="thick">
        <color theme="4" tint="0.39994506668294322"/>
      </bottom>
      <diagonal/>
    </border>
    <border>
      <left/>
      <right style="thick">
        <color theme="4" tint="0.39994506668294322"/>
      </right>
      <top style="thick">
        <color theme="4" tint="0.39994506668294322"/>
      </top>
      <bottom style="thick">
        <color theme="4" tint="0.39994506668294322"/>
      </bottom>
      <diagonal/>
    </border>
  </borders>
  <cellStyleXfs count="3">
    <xf numFmtId="0" fontId="0" fillId="0" borderId="0"/>
    <xf numFmtId="43" fontId="4" fillId="0" borderId="0" applyFont="0" applyFill="0" applyBorder="0" applyAlignment="0" applyProtection="0"/>
    <xf numFmtId="9" fontId="4" fillId="0" borderId="0" applyFont="0" applyFill="0" applyBorder="0" applyAlignment="0" applyProtection="0"/>
  </cellStyleXfs>
  <cellXfs count="217">
    <xf numFmtId="0" fontId="0" fillId="0" borderId="0" xfId="0"/>
    <xf numFmtId="0" fontId="1" fillId="0" borderId="0" xfId="0" applyFont="1" applyAlignment="1">
      <alignment horizontal="left" vertical="center"/>
    </xf>
    <xf numFmtId="0" fontId="1" fillId="0" borderId="0" xfId="0" applyFont="1" applyAlignment="1">
      <alignment horizontal="left" vertical="center" wrapText="1"/>
    </xf>
    <xf numFmtId="0" fontId="2" fillId="0" borderId="0" xfId="0" applyFont="1"/>
    <xf numFmtId="49" fontId="2" fillId="0" borderId="0" xfId="0" applyNumberFormat="1" applyFont="1" applyAlignment="1">
      <alignment horizontal="center" vertical="center" wrapText="1"/>
    </xf>
    <xf numFmtId="0" fontId="2" fillId="0" borderId="0" xfId="0" applyFont="1" applyAlignment="1">
      <alignment horizontal="left" vertical="center"/>
    </xf>
    <xf numFmtId="0" fontId="2" fillId="0" borderId="0" xfId="0" applyFont="1" applyAlignment="1">
      <alignment horizontal="left" vertical="center" wrapText="1"/>
    </xf>
    <xf numFmtId="0" fontId="2" fillId="0" borderId="0" xfId="0" applyFont="1" applyAlignment="1">
      <alignment wrapText="1"/>
    </xf>
    <xf numFmtId="0" fontId="2" fillId="0" borderId="0" xfId="0" applyFont="1" applyAlignment="1">
      <alignment horizontal="center" vertical="center" wrapText="1"/>
    </xf>
    <xf numFmtId="0" fontId="0" fillId="0" borderId="0" xfId="0" applyAlignment="1">
      <alignment wrapText="1"/>
    </xf>
    <xf numFmtId="0" fontId="0" fillId="0" borderId="0" xfId="0" applyAlignment="1">
      <alignment horizontal="left" vertical="top" wrapText="1"/>
    </xf>
    <xf numFmtId="0" fontId="0" fillId="0" borderId="0" xfId="0" applyAlignment="1">
      <alignment horizontal="left" vertical="center" wrapText="1"/>
    </xf>
    <xf numFmtId="0" fontId="3" fillId="0" borderId="0" xfId="0" applyFont="1"/>
    <xf numFmtId="0" fontId="3" fillId="0" borderId="0" xfId="0" applyFont="1" applyBorder="1"/>
    <xf numFmtId="0" fontId="3" fillId="0" borderId="0" xfId="0" applyFont="1" applyAlignment="1">
      <alignment horizontal="left" vertical="center"/>
    </xf>
    <xf numFmtId="0" fontId="3" fillId="0" borderId="3" xfId="0" applyFont="1" applyBorder="1"/>
    <xf numFmtId="0" fontId="3" fillId="0" borderId="3" xfId="0" applyFont="1" applyBorder="1" applyAlignment="1">
      <alignment horizontal="left" vertical="center"/>
    </xf>
    <xf numFmtId="0" fontId="5" fillId="0" borderId="0" xfId="0" applyFont="1" applyBorder="1" applyAlignment="1" applyProtection="1">
      <alignment vertical="center"/>
    </xf>
    <xf numFmtId="0" fontId="6" fillId="0" borderId="0" xfId="0" applyFont="1" applyFill="1" applyBorder="1" applyAlignment="1" applyProtection="1">
      <alignment vertical="center"/>
    </xf>
    <xf numFmtId="0" fontId="6" fillId="0" borderId="0" xfId="0" applyFont="1" applyBorder="1" applyAlignment="1" applyProtection="1">
      <alignment vertical="center"/>
    </xf>
    <xf numFmtId="0" fontId="6" fillId="0" borderId="0" xfId="0" applyFont="1" applyBorder="1" applyAlignment="1" applyProtection="1">
      <alignment horizontal="center" vertical="center"/>
    </xf>
    <xf numFmtId="0" fontId="7" fillId="0" borderId="0" xfId="0" applyFont="1" applyFill="1" applyBorder="1" applyAlignment="1" applyProtection="1">
      <alignment horizontal="center" vertical="center"/>
    </xf>
    <xf numFmtId="0" fontId="8" fillId="0" borderId="0" xfId="0" applyFont="1" applyBorder="1" applyAlignment="1" applyProtection="1">
      <alignment vertical="center"/>
    </xf>
    <xf numFmtId="0" fontId="9" fillId="0" borderId="0" xfId="0" applyFont="1" applyFill="1" applyBorder="1" applyAlignment="1" applyProtection="1">
      <alignment vertical="center"/>
    </xf>
    <xf numFmtId="0" fontId="8" fillId="0" borderId="0" xfId="0" applyFont="1" applyBorder="1" applyAlignment="1" applyProtection="1">
      <alignment horizontal="center" vertical="center"/>
    </xf>
    <xf numFmtId="0" fontId="8" fillId="0" borderId="0" xfId="0" applyFont="1" applyFill="1" applyBorder="1" applyAlignment="1" applyProtection="1">
      <alignment vertical="center"/>
    </xf>
    <xf numFmtId="0" fontId="5" fillId="0" borderId="0" xfId="0" applyFont="1" applyBorder="1" applyAlignment="1" applyProtection="1">
      <alignment horizontal="center" vertical="center"/>
    </xf>
    <xf numFmtId="0" fontId="5" fillId="0" borderId="0" xfId="0" applyFont="1" applyFill="1" applyBorder="1" applyAlignment="1" applyProtection="1">
      <alignment vertical="center"/>
    </xf>
    <xf numFmtId="0" fontId="5" fillId="0" borderId="0" xfId="0" applyFont="1" applyFill="1" applyBorder="1" applyAlignment="1" applyProtection="1">
      <alignment horizontal="center" vertical="center"/>
    </xf>
    <xf numFmtId="0" fontId="5" fillId="5" borderId="0" xfId="0" applyFont="1" applyFill="1" applyBorder="1" applyAlignment="1" applyProtection="1">
      <alignment horizontal="center" vertical="center"/>
    </xf>
    <xf numFmtId="0" fontId="5" fillId="5" borderId="0" xfId="0" applyFont="1" applyFill="1" applyBorder="1" applyAlignment="1" applyProtection="1">
      <alignment horizontal="center" vertical="center" wrapText="1"/>
    </xf>
    <xf numFmtId="0" fontId="5" fillId="2" borderId="0" xfId="0" applyFont="1" applyFill="1" applyBorder="1" applyAlignment="1" applyProtection="1">
      <alignment vertical="center"/>
    </xf>
    <xf numFmtId="0" fontId="10" fillId="0" borderId="0" xfId="0" applyFont="1" applyFill="1" applyBorder="1" applyAlignment="1" applyProtection="1">
      <alignment vertical="center"/>
    </xf>
    <xf numFmtId="0" fontId="10" fillId="0" borderId="0" xfId="0" applyFont="1" applyBorder="1" applyAlignment="1" applyProtection="1">
      <alignment horizontal="center" vertical="center"/>
    </xf>
    <xf numFmtId="0" fontId="10" fillId="0" borderId="0" xfId="0" applyFont="1" applyBorder="1" applyAlignment="1" applyProtection="1">
      <alignment vertical="center"/>
    </xf>
    <xf numFmtId="0" fontId="10" fillId="0" borderId="0" xfId="0" applyFont="1" applyFill="1" applyBorder="1" applyAlignment="1" applyProtection="1">
      <alignment vertical="center" textRotation="90"/>
    </xf>
    <xf numFmtId="0" fontId="10" fillId="0" borderId="0" xfId="0" applyFont="1" applyFill="1" applyBorder="1" applyAlignment="1" applyProtection="1">
      <alignment horizontal="center" vertical="center"/>
    </xf>
    <xf numFmtId="0" fontId="10" fillId="3" borderId="0" xfId="0" applyFont="1" applyFill="1" applyBorder="1" applyAlignment="1" applyProtection="1">
      <alignment vertical="center" textRotation="90"/>
    </xf>
    <xf numFmtId="0" fontId="10" fillId="3" borderId="0" xfId="0" applyFont="1" applyFill="1" applyBorder="1" applyAlignment="1" applyProtection="1">
      <alignment horizontal="center" vertical="center"/>
    </xf>
    <xf numFmtId="0" fontId="6" fillId="5" borderId="0" xfId="0" applyFont="1" applyFill="1" applyBorder="1" applyAlignment="1" applyProtection="1">
      <alignment horizontal="center" vertical="center"/>
    </xf>
    <xf numFmtId="164" fontId="5" fillId="5" borderId="0" xfId="2" quotePrefix="1" applyNumberFormat="1" applyFont="1" applyFill="1" applyBorder="1" applyAlignment="1" applyProtection="1">
      <alignment horizontal="center" vertical="center"/>
    </xf>
    <xf numFmtId="165" fontId="6" fillId="5" borderId="0" xfId="0" applyNumberFormat="1" applyFont="1" applyFill="1" applyBorder="1" applyAlignment="1" applyProtection="1">
      <alignment horizontal="center" vertical="center"/>
    </xf>
    <xf numFmtId="166" fontId="6" fillId="5" borderId="0" xfId="0" applyNumberFormat="1" applyFont="1" applyFill="1" applyBorder="1" applyAlignment="1" applyProtection="1">
      <alignment horizontal="center" vertical="center"/>
    </xf>
    <xf numFmtId="164" fontId="5" fillId="5" borderId="0" xfId="2" applyNumberFormat="1"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13" fillId="0" borderId="0" xfId="0" applyFont="1" applyFill="1" applyBorder="1" applyAlignment="1" applyProtection="1">
      <alignment vertical="center"/>
    </xf>
    <xf numFmtId="0" fontId="12" fillId="0" borderId="0" xfId="0" applyFont="1" applyFill="1" applyBorder="1" applyAlignment="1" applyProtection="1">
      <alignment vertical="center"/>
    </xf>
    <xf numFmtId="0" fontId="8" fillId="0" borderId="0" xfId="0" applyFont="1" applyFill="1" applyBorder="1" applyAlignment="1" applyProtection="1">
      <alignment horizontal="right" vertical="center"/>
    </xf>
    <xf numFmtId="0" fontId="6" fillId="5" borderId="0" xfId="0" applyFont="1" applyFill="1" applyBorder="1" applyAlignment="1" applyProtection="1">
      <alignment vertical="center"/>
    </xf>
    <xf numFmtId="0" fontId="14" fillId="0" borderId="0" xfId="0" applyFont="1" applyFill="1" applyBorder="1" applyAlignment="1" applyProtection="1">
      <alignment horizontal="right" vertical="center" textRotation="90"/>
    </xf>
    <xf numFmtId="0" fontId="14" fillId="0" borderId="0" xfId="0" applyFont="1" applyFill="1" applyBorder="1" applyAlignment="1" applyProtection="1">
      <alignment horizontal="center" vertical="center"/>
    </xf>
    <xf numFmtId="0" fontId="14" fillId="5" borderId="0" xfId="0" applyFont="1" applyFill="1" applyBorder="1" applyAlignment="1" applyProtection="1">
      <alignment vertical="center"/>
    </xf>
    <xf numFmtId="0" fontId="10" fillId="5" borderId="0" xfId="0" applyFont="1" applyFill="1" applyBorder="1" applyAlignment="1" applyProtection="1">
      <alignment vertical="center"/>
    </xf>
    <xf numFmtId="0" fontId="6" fillId="0" borderId="0" xfId="0" applyFont="1" applyFill="1" applyBorder="1" applyAlignment="1" applyProtection="1">
      <alignment horizontal="center" vertical="center"/>
    </xf>
    <xf numFmtId="167" fontId="5" fillId="0" borderId="0" xfId="1" applyNumberFormat="1" applyFont="1" applyBorder="1" applyAlignment="1" applyProtection="1">
      <alignment vertical="center"/>
    </xf>
    <xf numFmtId="0" fontId="15" fillId="0" borderId="0" xfId="0" applyFont="1" applyBorder="1" applyAlignment="1">
      <alignment horizontal="center" vertical="center" wrapText="1"/>
    </xf>
    <xf numFmtId="0" fontId="9" fillId="0" borderId="0" xfId="0" applyFont="1" applyFill="1" applyBorder="1" applyAlignment="1" applyProtection="1">
      <alignment horizontal="center" vertical="center"/>
    </xf>
    <xf numFmtId="0" fontId="0" fillId="0" borderId="0" xfId="0" applyAlignment="1">
      <alignment vertical="center"/>
    </xf>
    <xf numFmtId="0" fontId="8" fillId="7" borderId="0" xfId="0" applyFont="1" applyFill="1" applyBorder="1" applyAlignment="1" applyProtection="1">
      <alignment vertical="center"/>
    </xf>
    <xf numFmtId="0" fontId="19" fillId="7" borderId="0" xfId="0" applyFont="1" applyFill="1" applyBorder="1" applyAlignment="1" applyProtection="1">
      <alignment vertical="center"/>
    </xf>
    <xf numFmtId="0" fontId="8" fillId="7" borderId="0" xfId="0" applyFont="1" applyFill="1" applyBorder="1" applyAlignment="1" applyProtection="1">
      <alignment vertical="center" wrapText="1"/>
    </xf>
    <xf numFmtId="0" fontId="6" fillId="7" borderId="0" xfId="0" applyFont="1" applyFill="1" applyBorder="1" applyAlignment="1" applyProtection="1">
      <alignment vertical="center"/>
    </xf>
    <xf numFmtId="0" fontId="6" fillId="7" borderId="0" xfId="0" applyFont="1" applyFill="1" applyBorder="1" applyAlignment="1" applyProtection="1">
      <alignment horizontal="center" vertical="center"/>
    </xf>
    <xf numFmtId="0" fontId="5" fillId="7" borderId="0" xfId="0" applyFont="1" applyFill="1" applyBorder="1" applyAlignment="1" applyProtection="1">
      <alignment vertical="center"/>
    </xf>
    <xf numFmtId="0" fontId="10" fillId="7" borderId="0" xfId="0" applyFont="1" applyFill="1" applyBorder="1" applyAlignment="1" applyProtection="1">
      <alignment vertical="center" textRotation="90"/>
    </xf>
    <xf numFmtId="0" fontId="10" fillId="7" borderId="0" xfId="0" applyFont="1" applyFill="1" applyBorder="1" applyAlignment="1" applyProtection="1">
      <alignment vertical="center"/>
    </xf>
    <xf numFmtId="0" fontId="13" fillId="7" borderId="0" xfId="0" applyFont="1" applyFill="1" applyBorder="1" applyAlignment="1" applyProtection="1">
      <alignment vertical="center"/>
    </xf>
    <xf numFmtId="0" fontId="9" fillId="7" borderId="0" xfId="0" applyFont="1" applyFill="1" applyBorder="1" applyAlignment="1" applyProtection="1">
      <alignment horizontal="center" vertical="center"/>
    </xf>
    <xf numFmtId="0" fontId="5" fillId="7" borderId="0" xfId="0" applyFont="1" applyFill="1" applyBorder="1" applyAlignment="1" applyProtection="1">
      <alignment horizontal="center" vertical="center"/>
    </xf>
    <xf numFmtId="0" fontId="10" fillId="7" borderId="0" xfId="0" applyFont="1" applyFill="1" applyBorder="1" applyAlignment="1" applyProtection="1">
      <alignment horizontal="center" vertical="center"/>
    </xf>
    <xf numFmtId="0" fontId="10" fillId="7" borderId="0" xfId="0" applyFont="1" applyFill="1" applyBorder="1" applyAlignment="1" applyProtection="1">
      <alignment horizontal="center" vertical="center" textRotation="90"/>
    </xf>
    <xf numFmtId="0" fontId="11" fillId="7" borderId="0" xfId="0" quotePrefix="1" applyFont="1" applyFill="1" applyBorder="1" applyAlignment="1" applyProtection="1">
      <alignment horizontal="center" vertical="center"/>
    </xf>
    <xf numFmtId="0" fontId="13" fillId="7" borderId="0" xfId="0" applyFont="1" applyFill="1" applyBorder="1" applyAlignment="1" applyProtection="1">
      <alignment horizontal="center" vertical="center"/>
    </xf>
    <xf numFmtId="0" fontId="12" fillId="7" borderId="0" xfId="0" applyFont="1" applyFill="1" applyBorder="1" applyAlignment="1" applyProtection="1">
      <alignment horizontal="center" vertical="center"/>
    </xf>
    <xf numFmtId="0" fontId="8" fillId="7" borderId="0" xfId="0" applyFont="1" applyFill="1" applyBorder="1" applyAlignment="1" applyProtection="1">
      <alignment horizontal="right" vertical="center"/>
    </xf>
    <xf numFmtId="0" fontId="10" fillId="7" borderId="0" xfId="0" applyFont="1" applyFill="1" applyBorder="1" applyAlignment="1" applyProtection="1">
      <alignment horizontal="right" vertical="center" textRotation="90"/>
    </xf>
    <xf numFmtId="0" fontId="6" fillId="7" borderId="0" xfId="0" applyFont="1" applyFill="1" applyBorder="1" applyAlignment="1" applyProtection="1">
      <alignment horizontal="right" vertical="center"/>
    </xf>
    <xf numFmtId="0" fontId="14" fillId="7" borderId="0" xfId="0" applyFont="1" applyFill="1" applyBorder="1" applyAlignment="1" applyProtection="1">
      <alignment horizontal="right" vertical="center"/>
    </xf>
    <xf numFmtId="0" fontId="14" fillId="7" borderId="0" xfId="0" applyFont="1" applyFill="1" applyBorder="1" applyAlignment="1" applyProtection="1">
      <alignment horizontal="center" vertical="center"/>
    </xf>
    <xf numFmtId="0" fontId="10" fillId="0" borderId="10" xfId="0" applyFont="1" applyFill="1" applyBorder="1" applyAlignment="1" applyProtection="1">
      <alignment horizontal="center" vertical="center"/>
      <protection locked="0"/>
    </xf>
    <xf numFmtId="0" fontId="22" fillId="0" borderId="0" xfId="0" applyFont="1" applyAlignment="1">
      <alignment horizontal="left" vertical="center"/>
    </xf>
    <xf numFmtId="0" fontId="23" fillId="9" borderId="0" xfId="0" applyFont="1" applyFill="1"/>
    <xf numFmtId="0" fontId="23" fillId="0" borderId="0" xfId="0" applyFont="1"/>
    <xf numFmtId="0" fontId="6" fillId="0" borderId="0" xfId="0" applyFont="1" applyBorder="1" applyAlignment="1" applyProtection="1">
      <alignment vertical="center"/>
    </xf>
    <xf numFmtId="0" fontId="26" fillId="9" borderId="1" xfId="0" applyFont="1" applyFill="1" applyBorder="1"/>
    <xf numFmtId="0" fontId="27" fillId="10" borderId="0" xfId="0" applyFont="1" applyFill="1" applyAlignment="1">
      <alignment horizontal="left"/>
    </xf>
    <xf numFmtId="0" fontId="28" fillId="10" borderId="0" xfId="0" applyFont="1" applyFill="1"/>
    <xf numFmtId="0" fontId="27" fillId="9" borderId="1" xfId="0" applyFont="1" applyFill="1" applyBorder="1"/>
    <xf numFmtId="0" fontId="29" fillId="0" borderId="1" xfId="0" applyFont="1" applyBorder="1"/>
    <xf numFmtId="0" fontId="29" fillId="0" borderId="1" xfId="0" applyFont="1" applyFill="1" applyBorder="1"/>
    <xf numFmtId="0" fontId="2" fillId="2" borderId="1" xfId="0" applyFont="1" applyFill="1" applyBorder="1" applyAlignment="1">
      <alignment horizontal="left" vertical="center" wrapText="1"/>
    </xf>
    <xf numFmtId="9"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textRotation="90" wrapText="1"/>
    </xf>
    <xf numFmtId="49" fontId="2" fillId="2" borderId="1" xfId="0" applyNumberFormat="1" applyFont="1" applyFill="1" applyBorder="1" applyAlignment="1">
      <alignment horizontal="center" vertical="center" wrapText="1"/>
    </xf>
    <xf numFmtId="0" fontId="2" fillId="2" borderId="1" xfId="0" applyFont="1" applyFill="1" applyBorder="1" applyAlignment="1">
      <alignment vertical="center" wrapText="1"/>
    </xf>
    <xf numFmtId="0" fontId="31" fillId="0" borderId="0" xfId="0" applyFont="1" applyAlignment="1">
      <alignment horizontal="left" vertical="center" wrapText="1"/>
    </xf>
    <xf numFmtId="0" fontId="2" fillId="0" borderId="0" xfId="0" applyFont="1" applyBorder="1" applyAlignment="1">
      <alignment horizontal="left" vertical="center" wrapText="1"/>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9" fontId="2" fillId="0" borderId="7" xfId="0" applyNumberFormat="1" applyFont="1" applyFill="1" applyBorder="1" applyAlignment="1">
      <alignment horizontal="left" vertical="center" wrapText="1"/>
    </xf>
    <xf numFmtId="0" fontId="2" fillId="0" borderId="1" xfId="0" applyFont="1" applyFill="1" applyBorder="1" applyAlignment="1">
      <alignment horizontal="center" vertical="center" textRotation="90" wrapText="1"/>
    </xf>
    <xf numFmtId="0" fontId="34" fillId="9" borderId="0" xfId="0" applyFont="1" applyFill="1"/>
    <xf numFmtId="0" fontId="22" fillId="9" borderId="0" xfId="0" applyFont="1" applyFill="1"/>
    <xf numFmtId="0" fontId="22" fillId="0" borderId="0" xfId="0" applyFont="1"/>
    <xf numFmtId="165" fontId="6" fillId="5" borderId="0" xfId="0" applyNumberFormat="1" applyFont="1" applyFill="1" applyBorder="1" applyAlignment="1" applyProtection="1">
      <alignment horizontal="center" vertical="center"/>
    </xf>
    <xf numFmtId="166" fontId="6" fillId="5" borderId="0" xfId="0" applyNumberFormat="1" applyFont="1" applyFill="1" applyBorder="1" applyAlignment="1" applyProtection="1">
      <alignment horizontal="center" vertical="center"/>
    </xf>
    <xf numFmtId="164" fontId="5" fillId="5" borderId="0" xfId="2" quotePrefix="1" applyNumberFormat="1" applyFont="1" applyFill="1" applyBorder="1" applyAlignment="1" applyProtection="1">
      <alignment horizontal="center" vertical="center"/>
    </xf>
    <xf numFmtId="164" fontId="5" fillId="5" borderId="0" xfId="2" applyNumberFormat="1" applyFont="1" applyFill="1" applyBorder="1" applyAlignment="1" applyProtection="1">
      <alignment horizontal="center" vertical="center"/>
    </xf>
    <xf numFmtId="0" fontId="6" fillId="0" borderId="0" xfId="0" applyFont="1" applyBorder="1" applyAlignment="1" applyProtection="1">
      <alignment vertical="center"/>
    </xf>
    <xf numFmtId="0" fontId="0" fillId="0" borderId="0" xfId="0" applyAlignment="1">
      <alignment vertical="center"/>
    </xf>
    <xf numFmtId="0" fontId="10" fillId="0" borderId="0" xfId="0" applyFont="1" applyFill="1" applyBorder="1" applyAlignment="1" applyProtection="1">
      <alignment horizontal="center" vertical="center"/>
    </xf>
    <xf numFmtId="0" fontId="10" fillId="7" borderId="0" xfId="0" applyFont="1" applyFill="1" applyBorder="1" applyAlignment="1" applyProtection="1">
      <alignment horizontal="center" vertical="center"/>
    </xf>
    <xf numFmtId="0" fontId="9" fillId="8" borderId="0" xfId="0" applyFont="1" applyFill="1" applyBorder="1" applyAlignment="1" applyProtection="1">
      <alignment horizontal="center" vertical="center"/>
    </xf>
    <xf numFmtId="0" fontId="8" fillId="2" borderId="0" xfId="0" applyFont="1" applyFill="1" applyBorder="1" applyAlignment="1" applyProtection="1">
      <alignment vertical="center"/>
    </xf>
    <xf numFmtId="0" fontId="6" fillId="11" borderId="0" xfId="0" applyFont="1" applyFill="1" applyBorder="1" applyAlignment="1" applyProtection="1">
      <alignment vertical="center"/>
    </xf>
    <xf numFmtId="0" fontId="6" fillId="11" borderId="0" xfId="0" applyFont="1" applyFill="1" applyBorder="1" applyAlignment="1" applyProtection="1">
      <alignment vertical="center" wrapText="1"/>
    </xf>
    <xf numFmtId="0" fontId="0" fillId="11" borderId="0" xfId="0" applyFill="1" applyAlignment="1">
      <alignment vertical="center" wrapText="1"/>
    </xf>
    <xf numFmtId="0" fontId="10" fillId="0" borderId="11" xfId="0" applyFont="1" applyFill="1" applyBorder="1" applyAlignment="1" applyProtection="1">
      <alignment horizontal="center" vertical="center"/>
      <protection locked="0"/>
    </xf>
    <xf numFmtId="0" fontId="0" fillId="0" borderId="12" xfId="0" applyBorder="1" applyAlignment="1" applyProtection="1">
      <alignment vertical="center"/>
      <protection locked="0"/>
    </xf>
    <xf numFmtId="0" fontId="0" fillId="0" borderId="13" xfId="0" applyBorder="1" applyAlignment="1" applyProtection="1">
      <alignment vertical="center"/>
      <protection locked="0"/>
    </xf>
    <xf numFmtId="0" fontId="0" fillId="0" borderId="12" xfId="0" applyFill="1" applyBorder="1" applyAlignment="1" applyProtection="1">
      <alignment horizontal="center" vertical="center"/>
      <protection locked="0"/>
    </xf>
    <xf numFmtId="0" fontId="0" fillId="0" borderId="13" xfId="0" applyFill="1" applyBorder="1" applyAlignment="1" applyProtection="1">
      <alignment horizontal="center" vertical="center"/>
      <protection locked="0"/>
    </xf>
    <xf numFmtId="49" fontId="11" fillId="7" borderId="0" xfId="0" applyNumberFormat="1" applyFont="1" applyFill="1" applyBorder="1" applyAlignment="1" applyProtection="1">
      <alignment vertical="center"/>
    </xf>
    <xf numFmtId="164" fontId="5" fillId="5" borderId="0" xfId="2" quotePrefix="1" applyNumberFormat="1" applyFont="1" applyFill="1" applyBorder="1" applyAlignment="1" applyProtection="1">
      <alignment horizontal="center" vertical="center"/>
    </xf>
    <xf numFmtId="0" fontId="0" fillId="0" borderId="0" xfId="0" applyAlignment="1">
      <alignment horizontal="center" vertical="center"/>
    </xf>
    <xf numFmtId="165" fontId="6" fillId="5" borderId="0" xfId="0" applyNumberFormat="1" applyFont="1" applyFill="1" applyBorder="1" applyAlignment="1" applyProtection="1">
      <alignment horizontal="center" vertical="center"/>
    </xf>
    <xf numFmtId="166" fontId="6" fillId="5" borderId="0" xfId="0" applyNumberFormat="1" applyFont="1" applyFill="1" applyBorder="1" applyAlignment="1" applyProtection="1">
      <alignment horizontal="center" vertical="center"/>
    </xf>
    <xf numFmtId="0" fontId="14" fillId="6" borderId="0" xfId="0" applyFont="1" applyFill="1" applyBorder="1" applyAlignment="1" applyProtection="1">
      <alignment horizontal="center" vertical="center" wrapText="1"/>
    </xf>
    <xf numFmtId="0" fontId="9" fillId="4" borderId="0" xfId="0" applyFont="1" applyFill="1" applyBorder="1" applyAlignment="1" applyProtection="1">
      <alignment horizontal="center" vertical="center"/>
    </xf>
    <xf numFmtId="164" fontId="5" fillId="5" borderId="0" xfId="2" applyNumberFormat="1" applyFont="1" applyFill="1" applyBorder="1" applyAlignment="1" applyProtection="1">
      <alignment horizontal="center" vertical="center"/>
    </xf>
    <xf numFmtId="0" fontId="5" fillId="0" borderId="0" xfId="0" applyFont="1" applyBorder="1" applyAlignment="1" applyProtection="1">
      <alignment horizontal="center" vertical="center" wrapText="1"/>
    </xf>
    <xf numFmtId="0" fontId="0" fillId="0" borderId="0" xfId="0" applyAlignment="1">
      <alignment vertical="center" wrapText="1"/>
    </xf>
    <xf numFmtId="0" fontId="10" fillId="0" borderId="11"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0" borderId="13" xfId="0" applyFont="1" applyBorder="1" applyAlignment="1" applyProtection="1">
      <alignment horizontal="center" vertical="center"/>
      <protection locked="0"/>
    </xf>
    <xf numFmtId="0" fontId="10" fillId="0" borderId="12" xfId="0" applyFont="1" applyFill="1" applyBorder="1" applyAlignment="1" applyProtection="1">
      <alignment horizontal="center" vertical="center"/>
      <protection locked="0"/>
    </xf>
    <xf numFmtId="0" fontId="10" fillId="0" borderId="13" xfId="0" applyFont="1" applyFill="1" applyBorder="1" applyAlignment="1" applyProtection="1">
      <alignment horizontal="center" vertical="center"/>
      <protection locked="0"/>
    </xf>
    <xf numFmtId="0" fontId="5" fillId="0" borderId="0" xfId="0" applyFont="1" applyFill="1" applyBorder="1" applyAlignment="1" applyProtection="1">
      <alignment vertical="center"/>
    </xf>
    <xf numFmtId="0" fontId="0" fillId="0" borderId="0" xfId="0" applyAlignment="1">
      <alignment vertical="center"/>
    </xf>
    <xf numFmtId="1" fontId="10" fillId="7" borderId="0" xfId="0" applyNumberFormat="1" applyFont="1" applyFill="1" applyBorder="1" applyAlignment="1" applyProtection="1">
      <alignment horizontal="center" vertical="center"/>
    </xf>
    <xf numFmtId="0" fontId="19" fillId="7" borderId="0" xfId="0" applyFont="1" applyFill="1" applyBorder="1" applyAlignment="1" applyProtection="1">
      <alignment horizontal="center" vertical="center"/>
    </xf>
    <xf numFmtId="0" fontId="19" fillId="7" borderId="0" xfId="0" applyFont="1" applyFill="1" applyBorder="1" applyAlignment="1" applyProtection="1">
      <alignment horizontal="left" vertical="center" wrapText="1"/>
    </xf>
    <xf numFmtId="0" fontId="25" fillId="7" borderId="0" xfId="0" applyFont="1" applyFill="1" applyAlignment="1">
      <alignment horizontal="left" vertical="center" wrapText="1"/>
    </xf>
    <xf numFmtId="0" fontId="19" fillId="7" borderId="0" xfId="0" applyFont="1" applyFill="1" applyBorder="1" applyAlignment="1" applyProtection="1">
      <alignment horizontal="center" vertical="center" wrapText="1"/>
    </xf>
    <xf numFmtId="0" fontId="10" fillId="7" borderId="0" xfId="0" applyFont="1" applyFill="1" applyBorder="1" applyAlignment="1" applyProtection="1">
      <alignment horizontal="center" vertical="center"/>
    </xf>
    <xf numFmtId="0" fontId="16" fillId="7" borderId="0" xfId="0" applyFont="1" applyFill="1" applyBorder="1" applyAlignment="1">
      <alignment horizontal="center" vertical="center"/>
    </xf>
    <xf numFmtId="0" fontId="10" fillId="0" borderId="0"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xf>
    <xf numFmtId="0" fontId="8" fillId="0" borderId="0" xfId="0" applyFont="1" applyFill="1" applyBorder="1" applyAlignment="1" applyProtection="1"/>
    <xf numFmtId="0" fontId="38" fillId="0" borderId="0" xfId="0" applyFont="1" applyAlignment="1"/>
    <xf numFmtId="0" fontId="14" fillId="0" borderId="0" xfId="0" applyFont="1" applyFill="1" applyBorder="1" applyAlignment="1" applyProtection="1">
      <alignment horizontal="center" vertical="center" wrapText="1"/>
    </xf>
    <xf numFmtId="0" fontId="6" fillId="0" borderId="0" xfId="0" applyFont="1" applyBorder="1" applyAlignment="1" applyProtection="1">
      <alignment vertical="center"/>
    </xf>
    <xf numFmtId="0" fontId="6" fillId="8" borderId="0" xfId="0" applyFont="1" applyFill="1" applyBorder="1" applyAlignment="1" applyProtection="1">
      <alignment vertical="center"/>
    </xf>
    <xf numFmtId="0" fontId="0" fillId="8" borderId="0" xfId="0" applyFill="1" applyAlignment="1">
      <alignment vertical="center"/>
    </xf>
    <xf numFmtId="0" fontId="2" fillId="2" borderId="1" xfId="0" applyFont="1" applyFill="1" applyBorder="1" applyAlignment="1">
      <alignment horizontal="left" vertical="center" wrapText="1"/>
    </xf>
    <xf numFmtId="0" fontId="0" fillId="2" borderId="1" xfId="0" applyFill="1" applyBorder="1" applyAlignment="1">
      <alignment horizontal="left" vertical="center" wrapText="1"/>
    </xf>
    <xf numFmtId="9" fontId="2" fillId="2" borderId="8" xfId="0" applyNumberFormat="1" applyFont="1" applyFill="1" applyBorder="1" applyAlignment="1">
      <alignment horizontal="center" vertical="center" wrapText="1"/>
    </xf>
    <xf numFmtId="9" fontId="2" fillId="2" borderId="9"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textRotation="90" wrapText="1"/>
    </xf>
    <xf numFmtId="0" fontId="2" fillId="2" borderId="1" xfId="0" applyFont="1" applyFill="1" applyBorder="1" applyAlignment="1">
      <alignment horizontal="center" vertical="center" wrapText="1"/>
    </xf>
    <xf numFmtId="0" fontId="2" fillId="0" borderId="0" xfId="0" applyFont="1" applyAlignment="1">
      <alignment horizontal="left" vertical="top" wrapText="1"/>
    </xf>
    <xf numFmtId="0" fontId="0" fillId="0" borderId="0" xfId="0" applyAlignment="1">
      <alignment horizontal="left" vertical="top" wrapText="1"/>
    </xf>
    <xf numFmtId="0" fontId="2" fillId="0" borderId="0" xfId="0" applyFont="1" applyAlignment="1">
      <alignment horizontal="left" vertical="center" wrapText="1"/>
    </xf>
    <xf numFmtId="0" fontId="1" fillId="0" borderId="0" xfId="0" applyFont="1" applyAlignment="1">
      <alignment horizontal="left" vertical="center" wrapText="1"/>
    </xf>
    <xf numFmtId="0" fontId="3" fillId="0" borderId="0" xfId="0" applyFont="1" applyAlignment="1">
      <alignment wrapText="1"/>
    </xf>
    <xf numFmtId="0" fontId="2" fillId="0" borderId="0" xfId="0" applyFont="1" applyAlignment="1">
      <alignment wrapText="1"/>
    </xf>
    <xf numFmtId="0" fontId="2" fillId="0" borderId="1" xfId="0" applyFont="1" applyFill="1" applyBorder="1" applyAlignment="1">
      <alignment horizontal="center" vertical="center" textRotation="90" wrapText="1"/>
    </xf>
    <xf numFmtId="0" fontId="18" fillId="12" borderId="0" xfId="0" applyFont="1" applyFill="1" applyBorder="1" applyAlignment="1" applyProtection="1">
      <alignment vertical="center"/>
    </xf>
    <xf numFmtId="0" fontId="0" fillId="12" borderId="0" xfId="0" applyFill="1" applyAlignment="1">
      <alignment vertical="center"/>
    </xf>
    <xf numFmtId="0" fontId="7" fillId="12" borderId="0" xfId="0" applyFont="1" applyFill="1" applyBorder="1" applyAlignment="1" applyProtection="1">
      <alignment vertical="center"/>
    </xf>
    <xf numFmtId="0" fontId="18" fillId="12" borderId="0" xfId="0" applyFont="1" applyFill="1" applyBorder="1" applyAlignment="1" applyProtection="1">
      <alignment horizontal="center" vertical="center"/>
    </xf>
    <xf numFmtId="0" fontId="19" fillId="12" borderId="0" xfId="0" applyFont="1" applyFill="1" applyBorder="1" applyAlignment="1" applyProtection="1">
      <alignment horizontal="center" vertical="center"/>
    </xf>
    <xf numFmtId="0" fontId="19" fillId="12" borderId="0" xfId="0" applyFont="1" applyFill="1" applyBorder="1" applyAlignment="1" applyProtection="1">
      <alignment horizontal="center" vertical="center"/>
    </xf>
    <xf numFmtId="0" fontId="20" fillId="12" borderId="0" xfId="0" applyFont="1" applyFill="1" applyBorder="1" applyAlignment="1" applyProtection="1">
      <alignment horizontal="center" vertical="center" textRotation="90"/>
    </xf>
    <xf numFmtId="0" fontId="12" fillId="12" borderId="0" xfId="0" applyFont="1" applyFill="1" applyBorder="1" applyAlignment="1" applyProtection="1">
      <alignment horizontal="center" vertical="center"/>
    </xf>
    <xf numFmtId="0" fontId="10" fillId="12" borderId="0" xfId="0" applyFont="1" applyFill="1" applyBorder="1" applyAlignment="1" applyProtection="1">
      <alignment horizontal="center" vertical="center" wrapText="1"/>
    </xf>
    <xf numFmtId="0" fontId="16" fillId="12" borderId="0" xfId="0" applyFont="1" applyFill="1" applyBorder="1" applyAlignment="1" applyProtection="1">
      <alignment horizontal="center" vertical="center" wrapText="1"/>
    </xf>
    <xf numFmtId="0" fontId="10" fillId="12" borderId="0" xfId="0" applyFont="1" applyFill="1" applyBorder="1" applyAlignment="1" applyProtection="1">
      <alignment horizontal="center" vertical="center"/>
    </xf>
    <xf numFmtId="0" fontId="10" fillId="12" borderId="14" xfId="0" applyFont="1" applyFill="1" applyBorder="1" applyAlignment="1" applyProtection="1">
      <alignment horizontal="center" vertical="center"/>
    </xf>
    <xf numFmtId="0" fontId="0" fillId="12" borderId="15" xfId="0" applyFill="1" applyBorder="1" applyAlignment="1">
      <alignment horizontal="center" vertical="center"/>
    </xf>
    <xf numFmtId="0" fontId="0" fillId="12" borderId="16" xfId="0" applyFill="1" applyBorder="1" applyAlignment="1">
      <alignment horizontal="center" vertical="center"/>
    </xf>
    <xf numFmtId="0" fontId="10" fillId="12" borderId="0" xfId="0" applyFont="1" applyFill="1" applyBorder="1" applyAlignment="1" applyProtection="1">
      <alignment horizontal="center" vertical="center"/>
    </xf>
    <xf numFmtId="0" fontId="16" fillId="12" borderId="0" xfId="0" applyFont="1" applyFill="1" applyBorder="1" applyAlignment="1">
      <alignment horizontal="center" vertical="center"/>
    </xf>
    <xf numFmtId="0" fontId="8" fillId="12" borderId="0" xfId="0" applyFont="1" applyFill="1" applyBorder="1" applyAlignment="1" applyProtection="1">
      <alignment vertical="center"/>
    </xf>
    <xf numFmtId="0" fontId="10" fillId="12" borderId="0" xfId="0" applyFont="1" applyFill="1" applyBorder="1" applyAlignment="1" applyProtection="1">
      <alignment vertical="center"/>
    </xf>
    <xf numFmtId="0" fontId="10" fillId="12" borderId="0" xfId="0" applyFont="1" applyFill="1" applyBorder="1" applyAlignment="1" applyProtection="1">
      <alignment vertical="center" textRotation="90"/>
    </xf>
    <xf numFmtId="0" fontId="6" fillId="12" borderId="0" xfId="0" applyFont="1" applyFill="1" applyBorder="1" applyAlignment="1" applyProtection="1">
      <alignment vertical="center"/>
    </xf>
    <xf numFmtId="0" fontId="8" fillId="12" borderId="0" xfId="0" applyFont="1" applyFill="1" applyBorder="1" applyAlignment="1" applyProtection="1">
      <alignment horizontal="right" vertical="center"/>
    </xf>
    <xf numFmtId="0" fontId="24" fillId="12" borderId="1" xfId="0" applyFont="1" applyFill="1" applyBorder="1" applyAlignment="1">
      <alignment horizontal="left" vertical="center" wrapText="1"/>
    </xf>
    <xf numFmtId="0" fontId="2" fillId="12" borderId="1" xfId="0" applyFont="1" applyFill="1" applyBorder="1" applyAlignment="1">
      <alignment horizontal="center" vertical="center" textRotation="90" wrapText="1"/>
    </xf>
    <xf numFmtId="0" fontId="2" fillId="12" borderId="1" xfId="0" applyFont="1" applyFill="1" applyBorder="1" applyAlignment="1">
      <alignment horizontal="left" vertical="center" wrapText="1"/>
    </xf>
    <xf numFmtId="49" fontId="2" fillId="12" borderId="1" xfId="0" applyNumberFormat="1" applyFont="1" applyFill="1" applyBorder="1" applyAlignment="1">
      <alignment horizontal="center" vertical="center" wrapText="1"/>
    </xf>
    <xf numFmtId="0" fontId="2" fillId="12" borderId="1" xfId="0" applyFont="1" applyFill="1" applyBorder="1" applyAlignment="1">
      <alignment vertical="center" wrapText="1"/>
    </xf>
    <xf numFmtId="0" fontId="30" fillId="12" borderId="1" xfId="0" applyFont="1" applyFill="1" applyBorder="1" applyAlignment="1">
      <alignment horizontal="left" vertical="center" wrapText="1"/>
    </xf>
    <xf numFmtId="0" fontId="21" fillId="12" borderId="1" xfId="0" applyFont="1" applyFill="1" applyBorder="1" applyAlignment="1">
      <alignment horizontal="left" vertical="center" wrapText="1"/>
    </xf>
    <xf numFmtId="0" fontId="2" fillId="12" borderId="1" xfId="0" applyFont="1" applyFill="1" applyBorder="1" applyAlignment="1">
      <alignment horizontal="center" vertical="center" textRotation="90" wrapText="1"/>
    </xf>
    <xf numFmtId="9" fontId="2" fillId="12" borderId="1" xfId="0" applyNumberFormat="1" applyFont="1" applyFill="1" applyBorder="1" applyAlignment="1">
      <alignment horizontal="center" vertical="center" wrapText="1"/>
    </xf>
    <xf numFmtId="0" fontId="3" fillId="12" borderId="1" xfId="0" applyFont="1" applyFill="1" applyBorder="1" applyAlignment="1">
      <alignment horizontal="center" vertical="center" wrapText="1"/>
    </xf>
    <xf numFmtId="49" fontId="2" fillId="12" borderId="1" xfId="0" applyNumberFormat="1" applyFont="1" applyFill="1" applyBorder="1" applyAlignment="1">
      <alignment horizontal="center" vertical="center" wrapText="1"/>
    </xf>
    <xf numFmtId="0" fontId="30" fillId="12" borderId="2" xfId="0" applyFont="1" applyFill="1" applyBorder="1" applyAlignment="1">
      <alignment horizontal="left" vertical="center" wrapText="1"/>
    </xf>
    <xf numFmtId="0" fontId="25" fillId="12" borderId="3" xfId="0" applyFont="1" applyFill="1" applyBorder="1" applyAlignment="1">
      <alignment horizontal="left" vertical="center" wrapText="1"/>
    </xf>
    <xf numFmtId="0" fontId="25" fillId="12" borderId="4" xfId="0" applyFont="1" applyFill="1" applyBorder="1" applyAlignment="1">
      <alignment horizontal="left" vertical="center" wrapText="1"/>
    </xf>
    <xf numFmtId="0" fontId="1" fillId="12" borderId="0" xfId="0" applyFont="1" applyFill="1" applyAlignment="1">
      <alignment horizontal="left" vertical="center" wrapText="1"/>
    </xf>
    <xf numFmtId="0" fontId="2" fillId="12" borderId="6" xfId="0" applyFont="1" applyFill="1" applyBorder="1" applyAlignment="1">
      <alignment horizontal="left" vertical="center" wrapText="1"/>
    </xf>
    <xf numFmtId="0" fontId="32" fillId="12" borderId="2" xfId="0" applyFont="1" applyFill="1" applyBorder="1" applyAlignment="1">
      <alignment horizontal="left" vertical="center" wrapText="1"/>
    </xf>
    <xf numFmtId="0" fontId="33" fillId="12" borderId="3" xfId="0" applyFont="1" applyFill="1" applyBorder="1" applyAlignment="1">
      <alignment horizontal="left" vertical="center" wrapText="1"/>
    </xf>
    <xf numFmtId="0" fontId="33" fillId="12" borderId="4" xfId="0" applyFont="1" applyFill="1" applyBorder="1" applyAlignment="1">
      <alignment horizontal="left" vertical="center" wrapText="1"/>
    </xf>
    <xf numFmtId="0" fontId="30" fillId="12" borderId="6" xfId="0" applyFont="1" applyFill="1" applyBorder="1" applyAlignment="1">
      <alignment horizontal="center" vertical="center" wrapText="1"/>
    </xf>
    <xf numFmtId="0" fontId="19" fillId="12" borderId="6" xfId="0" applyFont="1" applyFill="1" applyBorder="1" applyAlignment="1">
      <alignment horizontal="center" vertical="center" wrapText="1"/>
    </xf>
    <xf numFmtId="0" fontId="2" fillId="12" borderId="5" xfId="0" applyFont="1" applyFill="1" applyBorder="1" applyAlignment="1">
      <alignment horizontal="left" vertical="center" wrapText="1"/>
    </xf>
    <xf numFmtId="9" fontId="2" fillId="12" borderId="7" xfId="0" applyNumberFormat="1" applyFont="1" applyFill="1" applyBorder="1" applyAlignment="1">
      <alignment horizontal="left" vertical="center" wrapText="1"/>
    </xf>
    <xf numFmtId="49" fontId="2" fillId="12" borderId="7" xfId="0" applyNumberFormat="1" applyFont="1" applyFill="1" applyBorder="1" applyAlignment="1">
      <alignment horizontal="left" vertical="center" wrapText="1"/>
    </xf>
    <xf numFmtId="0" fontId="30" fillId="12" borderId="3" xfId="0" applyFont="1" applyFill="1" applyBorder="1" applyAlignment="1">
      <alignment horizontal="left" vertical="center" wrapText="1"/>
    </xf>
    <xf numFmtId="0" fontId="30" fillId="12" borderId="4" xfId="0" applyFont="1" applyFill="1" applyBorder="1" applyAlignment="1">
      <alignment horizontal="left" vertical="center" wrapText="1"/>
    </xf>
    <xf numFmtId="0" fontId="30" fillId="12" borderId="6" xfId="0" applyFont="1" applyFill="1" applyBorder="1" applyAlignment="1">
      <alignment horizontal="center" vertical="center"/>
    </xf>
    <xf numFmtId="0" fontId="30" fillId="12" borderId="7" xfId="0" applyFont="1" applyFill="1" applyBorder="1" applyAlignment="1">
      <alignment horizontal="center" vertical="center"/>
    </xf>
  </cellXfs>
  <cellStyles count="3">
    <cellStyle name="Komma" xfId="1" builtinId="3"/>
    <cellStyle name="Prozent" xfId="2" builtinId="5"/>
    <cellStyle name="Standard" xfId="0" builtinId="0"/>
  </cellStyles>
  <dxfs count="30">
    <dxf>
      <fill>
        <patternFill>
          <bgColor rgb="FF00B0F0"/>
        </patternFill>
      </fill>
    </dxf>
    <dxf>
      <font>
        <color auto="1"/>
      </font>
      <fill>
        <patternFill>
          <bgColor rgb="FF92D050"/>
        </patternFill>
      </fill>
    </dxf>
    <dxf>
      <font>
        <color auto="1"/>
      </font>
      <fill>
        <patternFill>
          <bgColor rgb="FFFF0000"/>
        </patternFill>
      </fill>
    </dxf>
    <dxf>
      <font>
        <color auto="1"/>
      </font>
      <fill>
        <patternFill>
          <bgColor rgb="FFFFFF00"/>
        </patternFill>
      </fill>
    </dxf>
    <dxf>
      <fill>
        <patternFill>
          <bgColor rgb="FF92D050"/>
        </patternFill>
      </fill>
    </dxf>
    <dxf>
      <font>
        <color theme="0"/>
      </font>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ont>
        <b/>
        <i val="0"/>
        <color theme="0"/>
      </font>
      <fill>
        <patternFill>
          <bgColor theme="9" tint="-0.24994659260841701"/>
        </patternFill>
      </fill>
    </dxf>
    <dxf>
      <font>
        <b/>
        <i val="0"/>
      </font>
      <fill>
        <patternFill>
          <bgColor rgb="FF92D050"/>
        </patternFill>
      </fill>
    </dxf>
    <dxf>
      <font>
        <b/>
        <i val="0"/>
        <color theme="0"/>
      </font>
      <fill>
        <patternFill>
          <bgColor rgb="FFFF0000"/>
        </patternFill>
      </fill>
    </dxf>
    <dxf>
      <fill>
        <patternFill>
          <bgColor rgb="FF92D050"/>
        </patternFill>
      </fill>
    </dxf>
    <dxf>
      <font>
        <color theme="0"/>
      </font>
      <fill>
        <patternFill>
          <bgColor rgb="FFFF0000"/>
        </patternFill>
      </fill>
    </dxf>
    <dxf>
      <font>
        <b/>
        <i val="0"/>
        <color theme="0"/>
      </font>
      <fill>
        <patternFill>
          <bgColor theme="9" tint="-0.24994659260841701"/>
        </patternFill>
      </fill>
    </dxf>
    <dxf>
      <font>
        <b/>
        <i val="0"/>
        <color theme="0"/>
      </font>
      <fill>
        <patternFill>
          <bgColor theme="9" tint="-0.24994659260841701"/>
        </patternFill>
      </fill>
    </dxf>
    <dxf>
      <font>
        <color auto="1"/>
      </font>
      <fill>
        <patternFill>
          <bgColor rgb="FF92D050"/>
        </patternFill>
      </fill>
    </dxf>
    <dxf>
      <font>
        <color auto="1"/>
      </font>
      <fill>
        <patternFill>
          <bgColor rgb="FFFF0000"/>
        </patternFill>
      </fill>
    </dxf>
    <dxf>
      <font>
        <color auto="1"/>
      </font>
      <fill>
        <patternFill>
          <bgColor rgb="FFFFFF00"/>
        </patternFill>
      </fill>
    </dxf>
    <dxf>
      <font>
        <color auto="1"/>
      </font>
      <fill>
        <patternFill>
          <bgColor rgb="FF92D050"/>
        </patternFill>
      </fill>
    </dxf>
    <dxf>
      <fill>
        <patternFill>
          <bgColor rgb="FFFF0000"/>
        </patternFill>
      </fill>
    </dxf>
    <dxf>
      <fill>
        <patternFill>
          <bgColor rgb="FF92D050"/>
        </patternFill>
      </fill>
    </dxf>
    <dxf>
      <font>
        <color theme="0"/>
      </font>
      <fill>
        <patternFill>
          <bgColor rgb="FFFF0000"/>
        </patternFill>
      </fill>
    </dxf>
    <dxf>
      <font>
        <b/>
        <i val="0"/>
        <color theme="0"/>
      </font>
      <fill>
        <patternFill>
          <bgColor theme="9" tint="-0.24994659260841701"/>
        </patternFill>
      </fill>
    </dxf>
    <dxf>
      <font>
        <b/>
        <i val="0"/>
      </font>
      <fill>
        <patternFill>
          <bgColor rgb="FF92D050"/>
        </patternFill>
      </fill>
    </dxf>
    <dxf>
      <font>
        <b/>
        <i val="0"/>
        <color theme="0"/>
      </font>
      <fill>
        <patternFill>
          <bgColor rgb="FFFF0000"/>
        </patternFill>
      </fill>
    </dxf>
    <dxf>
      <font>
        <b/>
        <i val="0"/>
        <color theme="0"/>
      </font>
      <fill>
        <patternFill>
          <bgColor theme="9" tint="-0.24994659260841701"/>
        </patternFill>
      </fill>
    </dxf>
    <dxf>
      <fill>
        <patternFill>
          <bgColor rgb="FF92D05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13</xdr:col>
      <xdr:colOff>962025</xdr:colOff>
      <xdr:row>20</xdr:row>
      <xdr:rowOff>100684</xdr:rowOff>
    </xdr:to>
    <xdr:pic>
      <xdr:nvPicPr>
        <xdr:cNvPr id="2" name="Grafik 1"/>
        <xdr:cNvPicPr>
          <a:picLocks noChangeAspect="1"/>
        </xdr:cNvPicPr>
      </xdr:nvPicPr>
      <xdr:blipFill>
        <a:blip xmlns:r="http://schemas.openxmlformats.org/officeDocument/2006/relationships" r:embed="rId1"/>
        <a:stretch>
          <a:fillRect/>
        </a:stretch>
      </xdr:blipFill>
      <xdr:spPr>
        <a:xfrm>
          <a:off x="0" y="0"/>
          <a:ext cx="10991850" cy="3686566"/>
        </a:xfrm>
        <a:prstGeom prst="rect">
          <a:avLst/>
        </a:prstGeom>
      </xdr:spPr>
    </xdr:pic>
    <xdr:clientData/>
  </xdr:twoCellAnchor>
  <xdr:twoCellAnchor editAs="oneCell">
    <xdr:from>
      <xdr:col>0</xdr:col>
      <xdr:colOff>0</xdr:colOff>
      <xdr:row>21</xdr:row>
      <xdr:rowOff>19050</xdr:rowOff>
    </xdr:from>
    <xdr:to>
      <xdr:col>13</xdr:col>
      <xdr:colOff>970176</xdr:colOff>
      <xdr:row>49</xdr:row>
      <xdr:rowOff>142193</xdr:rowOff>
    </xdr:to>
    <xdr:pic>
      <xdr:nvPicPr>
        <xdr:cNvPr id="4" name="Grafik 3"/>
        <xdr:cNvPicPr>
          <a:picLocks noChangeAspect="1"/>
        </xdr:cNvPicPr>
      </xdr:nvPicPr>
      <xdr:blipFill>
        <a:blip xmlns:r="http://schemas.openxmlformats.org/officeDocument/2006/relationships" r:embed="rId2"/>
        <a:stretch>
          <a:fillRect/>
        </a:stretch>
      </xdr:blipFill>
      <xdr:spPr>
        <a:xfrm>
          <a:off x="0" y="4152900"/>
          <a:ext cx="11000001" cy="54571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RANCE~1\AppData\Local\Temp\Notenrechner_Profil_B_20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Profil"/>
    </sheetNames>
    <sheetDataSet>
      <sheetData sheetId="0">
        <row r="37">
          <cell r="A37">
            <v>1</v>
          </cell>
        </row>
        <row r="38">
          <cell r="A38">
            <v>1.5</v>
          </cell>
        </row>
        <row r="39">
          <cell r="A39">
            <v>2</v>
          </cell>
        </row>
        <row r="40">
          <cell r="A40">
            <v>2.5</v>
          </cell>
        </row>
        <row r="41">
          <cell r="A41">
            <v>3</v>
          </cell>
        </row>
        <row r="42">
          <cell r="A42">
            <v>3.5</v>
          </cell>
        </row>
        <row r="43">
          <cell r="A43">
            <v>4</v>
          </cell>
        </row>
        <row r="44">
          <cell r="A44">
            <v>4.5</v>
          </cell>
        </row>
        <row r="45">
          <cell r="A45">
            <v>5</v>
          </cell>
        </row>
        <row r="46">
          <cell r="A46">
            <v>5.5</v>
          </cell>
        </row>
        <row r="47">
          <cell r="A47">
            <v>6</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showGridLines="0" showRowColHeaders="0" zoomScale="200" zoomScaleNormal="200" workbookViewId="0">
      <selection activeCell="B15" sqref="B15"/>
    </sheetView>
  </sheetViews>
  <sheetFormatPr baseColWidth="10" defaultRowHeight="15" x14ac:dyDescent="0.25"/>
  <cols>
    <col min="1" max="1" width="28.140625" bestFit="1" customWidth="1"/>
    <col min="2" max="2" width="14.42578125" customWidth="1"/>
    <col min="3" max="3" width="14.5703125" customWidth="1"/>
    <col min="4" max="4" width="14.7109375" customWidth="1"/>
    <col min="5" max="5" width="14" customWidth="1"/>
    <col min="6" max="6" width="14.5703125" customWidth="1"/>
    <col min="7" max="7" width="14.42578125" customWidth="1"/>
  </cols>
  <sheetData>
    <row r="1" spans="1:7" ht="18.75" x14ac:dyDescent="0.3">
      <c r="A1" s="84" t="s">
        <v>110</v>
      </c>
      <c r="B1" s="85" t="s">
        <v>92</v>
      </c>
      <c r="C1" s="85"/>
      <c r="D1" s="85" t="s">
        <v>93</v>
      </c>
      <c r="E1" s="86"/>
      <c r="F1" s="85" t="s">
        <v>94</v>
      </c>
      <c r="G1" s="86"/>
    </row>
    <row r="2" spans="1:7" ht="18.75" x14ac:dyDescent="0.3">
      <c r="A2" s="87" t="s">
        <v>95</v>
      </c>
      <c r="B2" s="87" t="s">
        <v>96</v>
      </c>
      <c r="C2" s="87" t="s">
        <v>97</v>
      </c>
      <c r="D2" s="87" t="s">
        <v>98</v>
      </c>
      <c r="E2" s="87" t="s">
        <v>99</v>
      </c>
      <c r="F2" s="87" t="s">
        <v>100</v>
      </c>
      <c r="G2" s="87" t="s">
        <v>101</v>
      </c>
    </row>
    <row r="3" spans="1:7" ht="18.75" x14ac:dyDescent="0.3">
      <c r="A3" s="87" t="s">
        <v>102</v>
      </c>
      <c r="B3" s="88">
        <v>3</v>
      </c>
      <c r="C3" s="88">
        <v>3</v>
      </c>
      <c r="D3" s="88">
        <v>3</v>
      </c>
      <c r="E3" s="88">
        <v>3</v>
      </c>
      <c r="F3" s="88">
        <v>3</v>
      </c>
      <c r="G3" s="88">
        <v>3</v>
      </c>
    </row>
    <row r="4" spans="1:7" ht="18.75" x14ac:dyDescent="0.3">
      <c r="A4" s="87" t="s">
        <v>103</v>
      </c>
      <c r="B4" s="88">
        <v>0</v>
      </c>
      <c r="C4" s="88">
        <v>0</v>
      </c>
      <c r="D4" s="88">
        <v>0</v>
      </c>
      <c r="E4" s="88">
        <v>0</v>
      </c>
      <c r="F4" s="88">
        <v>0</v>
      </c>
      <c r="G4" s="88">
        <v>0</v>
      </c>
    </row>
    <row r="5" spans="1:7" ht="18.75" x14ac:dyDescent="0.3">
      <c r="A5" s="87" t="s">
        <v>12</v>
      </c>
      <c r="B5" s="88">
        <v>3</v>
      </c>
      <c r="C5" s="88">
        <v>3</v>
      </c>
      <c r="D5" s="88">
        <v>3</v>
      </c>
      <c r="E5" s="88">
        <v>3</v>
      </c>
      <c r="F5" s="88">
        <v>2</v>
      </c>
      <c r="G5" s="88">
        <v>2</v>
      </c>
    </row>
    <row r="6" spans="1:7" ht="18.75" x14ac:dyDescent="0.3">
      <c r="A6" s="87" t="s">
        <v>52</v>
      </c>
      <c r="B6" s="88">
        <v>5</v>
      </c>
      <c r="C6" s="88">
        <v>5</v>
      </c>
      <c r="D6" s="88">
        <v>4</v>
      </c>
      <c r="E6" s="88">
        <v>4</v>
      </c>
      <c r="F6" s="88">
        <v>0</v>
      </c>
      <c r="G6" s="88">
        <v>0</v>
      </c>
    </row>
    <row r="7" spans="1:7" ht="18.75" x14ac:dyDescent="0.3">
      <c r="A7" s="87" t="s">
        <v>104</v>
      </c>
      <c r="B7" s="89">
        <v>4</v>
      </c>
      <c r="C7" s="89">
        <v>4</v>
      </c>
      <c r="D7" s="89">
        <v>3</v>
      </c>
      <c r="E7" s="89">
        <v>3</v>
      </c>
      <c r="F7" s="89">
        <v>3</v>
      </c>
      <c r="G7" s="89">
        <v>3</v>
      </c>
    </row>
    <row r="8" spans="1:7" ht="18.75" x14ac:dyDescent="0.3">
      <c r="A8" s="87" t="s">
        <v>105</v>
      </c>
      <c r="B8" s="88">
        <v>0</v>
      </c>
      <c r="C8" s="88">
        <v>0</v>
      </c>
      <c r="D8" s="88">
        <v>2</v>
      </c>
      <c r="E8" s="88">
        <v>2</v>
      </c>
      <c r="F8" s="88">
        <v>2</v>
      </c>
      <c r="G8" s="88">
        <v>0</v>
      </c>
    </row>
    <row r="9" spans="1:7" ht="18.75" x14ac:dyDescent="0.3">
      <c r="A9" s="87" t="s">
        <v>106</v>
      </c>
      <c r="B9" s="88">
        <v>1</v>
      </c>
      <c r="C9" s="88">
        <v>1</v>
      </c>
      <c r="D9" s="88">
        <v>0</v>
      </c>
      <c r="E9" s="88">
        <v>0</v>
      </c>
      <c r="F9" s="88">
        <v>0</v>
      </c>
      <c r="G9" s="88">
        <v>0</v>
      </c>
    </row>
    <row r="10" spans="1:7" ht="18.75" x14ac:dyDescent="0.3">
      <c r="A10" s="87" t="s">
        <v>107</v>
      </c>
      <c r="B10" s="88">
        <v>2</v>
      </c>
      <c r="C10" s="88">
        <v>2</v>
      </c>
      <c r="D10" s="88">
        <v>2</v>
      </c>
      <c r="E10" s="88">
        <v>2</v>
      </c>
      <c r="F10" s="88">
        <v>0</v>
      </c>
      <c r="G10" s="88">
        <v>0</v>
      </c>
    </row>
    <row r="11" spans="1:7" ht="18.75" x14ac:dyDescent="0.3">
      <c r="A11" s="87"/>
      <c r="B11" s="88"/>
      <c r="C11" s="88"/>
      <c r="D11" s="88"/>
      <c r="E11" s="88"/>
      <c r="F11" s="88"/>
      <c r="G11" s="88"/>
    </row>
    <row r="12" spans="1:7" ht="18.75" x14ac:dyDescent="0.3">
      <c r="A12" s="87" t="s">
        <v>108</v>
      </c>
      <c r="B12" s="88">
        <f t="shared" ref="B12:G12" si="0">SUM(B3:B11)</f>
        <v>18</v>
      </c>
      <c r="C12" s="88">
        <f t="shared" si="0"/>
        <v>18</v>
      </c>
      <c r="D12" s="88">
        <f t="shared" si="0"/>
        <v>17</v>
      </c>
      <c r="E12" s="88">
        <f t="shared" si="0"/>
        <v>17</v>
      </c>
      <c r="F12" s="88">
        <f t="shared" si="0"/>
        <v>10</v>
      </c>
      <c r="G12" s="88">
        <f t="shared" si="0"/>
        <v>8</v>
      </c>
    </row>
    <row r="13" spans="1:7" ht="18.75" x14ac:dyDescent="0.3">
      <c r="A13" s="87" t="s">
        <v>109</v>
      </c>
      <c r="B13" s="88">
        <v>2</v>
      </c>
      <c r="C13" s="88">
        <v>2</v>
      </c>
      <c r="D13" s="88">
        <v>2</v>
      </c>
      <c r="E13" s="88">
        <v>2</v>
      </c>
      <c r="F13" s="88">
        <v>1</v>
      </c>
      <c r="G13" s="88">
        <v>1</v>
      </c>
    </row>
  </sheetData>
  <sheetProtection algorithmName="SHA-512" hashValue="630Avehl1Oo+9W2JW5SWELWjc0h8IhT69LxlYk6xQ3SClgBLVgMfP+8hl8pBpMBytws+2ji6I6rDdn7fVWWOVQ==" saltValue="nkCIEEWxsyBeyv9vvWI4zA==" spinCount="100000" sheet="1" objects="1" scenarios="1" selectLockedCells="1" selectUnlockedCells="1"/>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71"/>
  <sheetViews>
    <sheetView showGridLines="0" showRowColHeaders="0" topLeftCell="A2" zoomScale="90" zoomScaleNormal="90" workbookViewId="0">
      <selection activeCell="O8" sqref="O8:Q8"/>
    </sheetView>
  </sheetViews>
  <sheetFormatPr baseColWidth="10" defaultColWidth="20" defaultRowHeight="14.25" x14ac:dyDescent="0.25"/>
  <cols>
    <col min="1" max="1" width="34.85546875" style="17" customWidth="1"/>
    <col min="2" max="2" width="1.85546875" style="18" customWidth="1"/>
    <col min="3" max="3" width="7.7109375" style="19" customWidth="1"/>
    <col min="4" max="4" width="1.7109375" style="19" customWidth="1"/>
    <col min="5" max="5" width="7.7109375" style="19" customWidth="1"/>
    <col min="6" max="6" width="1.7109375" style="19" customWidth="1"/>
    <col min="7" max="7" width="7.7109375" style="19" customWidth="1"/>
    <col min="8" max="8" width="1.7109375" style="18" customWidth="1"/>
    <col min="9" max="9" width="7.7109375" style="19" customWidth="1"/>
    <col min="10" max="10" width="1.7109375" style="18" customWidth="1"/>
    <col min="11" max="11" width="7.7109375" style="19" customWidth="1"/>
    <col min="12" max="12" width="1.7109375" style="19" customWidth="1"/>
    <col min="13" max="13" width="7.7109375" style="18" customWidth="1"/>
    <col min="14" max="14" width="1.7109375" style="18" customWidth="1"/>
    <col min="15" max="15" width="7.7109375" style="19" customWidth="1"/>
    <col min="16" max="16" width="1.7109375" style="19" customWidth="1"/>
    <col min="17" max="17" width="8" style="18" customWidth="1"/>
    <col min="18" max="18" width="1.7109375" style="18" customWidth="1"/>
    <col min="19" max="19" width="7" style="19" customWidth="1"/>
    <col min="20" max="20" width="1.7109375" style="19" customWidth="1"/>
    <col min="21" max="21" width="7" style="18" customWidth="1"/>
    <col min="22" max="22" width="1.7109375" style="18" customWidth="1"/>
    <col min="23" max="23" width="9.85546875" style="19" customWidth="1"/>
    <col min="24" max="24" width="0.7109375" style="19" customWidth="1"/>
    <col min="25" max="25" width="3.140625" style="53" customWidth="1"/>
    <col min="26" max="26" width="8.140625" style="20" hidden="1" customWidth="1"/>
    <col min="27" max="27" width="10" style="20" hidden="1" customWidth="1"/>
    <col min="28" max="28" width="6.85546875" style="20" hidden="1" customWidth="1"/>
    <col min="29" max="29" width="0" style="19" hidden="1" customWidth="1"/>
    <col min="30" max="16384" width="20" style="19"/>
  </cols>
  <sheetData>
    <row r="1" spans="1:28" ht="6" hidden="1" customHeight="1" x14ac:dyDescent="0.25">
      <c r="R1" s="61"/>
      <c r="S1" s="61"/>
      <c r="T1" s="61"/>
      <c r="U1" s="61"/>
      <c r="V1" s="61"/>
      <c r="W1" s="61"/>
      <c r="X1" s="61"/>
      <c r="Y1" s="62"/>
    </row>
    <row r="2" spans="1:28" s="83" customFormat="1" ht="26.25" customHeight="1" x14ac:dyDescent="0.25">
      <c r="A2" s="168" t="s">
        <v>139</v>
      </c>
      <c r="B2" s="169"/>
      <c r="C2" s="169"/>
      <c r="D2" s="169"/>
      <c r="E2" s="169"/>
      <c r="F2" s="169"/>
      <c r="G2" s="169"/>
      <c r="H2" s="169"/>
      <c r="I2" s="169"/>
      <c r="J2" s="169"/>
      <c r="K2" s="169"/>
      <c r="L2" s="169"/>
      <c r="M2" s="169"/>
      <c r="N2" s="169"/>
      <c r="O2" s="169"/>
      <c r="P2" s="169"/>
      <c r="Q2" s="169"/>
      <c r="R2" s="170"/>
      <c r="S2" s="171" t="s">
        <v>66</v>
      </c>
      <c r="T2" s="171"/>
      <c r="U2" s="171"/>
      <c r="V2" s="171"/>
      <c r="W2" s="171"/>
      <c r="X2" s="171"/>
      <c r="Y2" s="171"/>
      <c r="Z2" s="21"/>
      <c r="AA2" s="21"/>
      <c r="AB2" s="20"/>
    </row>
    <row r="3" spans="1:28" s="22" customFormat="1" ht="26.25" customHeight="1" x14ac:dyDescent="0.25">
      <c r="A3" s="58" t="s">
        <v>134</v>
      </c>
      <c r="B3" s="23"/>
      <c r="C3" s="140" t="s">
        <v>3</v>
      </c>
      <c r="D3" s="140"/>
      <c r="E3" s="140"/>
      <c r="F3" s="24"/>
      <c r="G3" s="140" t="s">
        <v>4</v>
      </c>
      <c r="H3" s="140"/>
      <c r="I3" s="140"/>
      <c r="J3" s="25"/>
      <c r="K3" s="140" t="s">
        <v>67</v>
      </c>
      <c r="L3" s="140"/>
      <c r="M3" s="140"/>
      <c r="N3" s="25"/>
      <c r="O3" s="140" t="s">
        <v>68</v>
      </c>
      <c r="P3" s="140"/>
      <c r="Q3" s="140"/>
      <c r="R3" s="25"/>
      <c r="S3" s="172" t="s">
        <v>69</v>
      </c>
      <c r="T3" s="172"/>
      <c r="U3" s="172"/>
      <c r="V3" s="58"/>
      <c r="W3" s="173" t="s">
        <v>0</v>
      </c>
      <c r="X3" s="67"/>
      <c r="Y3" s="174" t="s">
        <v>70</v>
      </c>
      <c r="Z3" s="128" t="s">
        <v>71</v>
      </c>
      <c r="AA3" s="128"/>
      <c r="AB3" s="128"/>
    </row>
    <row r="4" spans="1:28" s="17" customFormat="1" ht="26.25" customHeight="1" x14ac:dyDescent="0.25">
      <c r="A4" s="25"/>
      <c r="B4" s="25"/>
      <c r="C4" s="26" t="s">
        <v>72</v>
      </c>
      <c r="E4" s="26" t="s">
        <v>73</v>
      </c>
      <c r="G4" s="26" t="s">
        <v>74</v>
      </c>
      <c r="H4" s="27"/>
      <c r="I4" s="26" t="s">
        <v>75</v>
      </c>
      <c r="J4" s="27"/>
      <c r="K4" s="26" t="s">
        <v>76</v>
      </c>
      <c r="M4" s="28" t="s">
        <v>77</v>
      </c>
      <c r="N4" s="27"/>
      <c r="O4" s="130" t="s">
        <v>78</v>
      </c>
      <c r="P4" s="131"/>
      <c r="Q4" s="131"/>
      <c r="R4" s="27"/>
      <c r="S4" s="28" t="s">
        <v>79</v>
      </c>
      <c r="T4" s="27"/>
      <c r="U4" s="28" t="s">
        <v>80</v>
      </c>
      <c r="V4" s="63"/>
      <c r="W4" s="68"/>
      <c r="X4" s="68"/>
      <c r="Y4" s="68"/>
      <c r="Z4" s="29" t="s">
        <v>70</v>
      </c>
      <c r="AA4" s="30" t="s">
        <v>81</v>
      </c>
      <c r="AB4" s="30" t="s">
        <v>82</v>
      </c>
    </row>
    <row r="5" spans="1:28" ht="4.9000000000000004" customHeight="1" thickBot="1" x14ac:dyDescent="0.3">
      <c r="A5" s="31"/>
      <c r="B5" s="32"/>
      <c r="C5" s="33"/>
      <c r="D5" s="34"/>
      <c r="E5" s="33"/>
      <c r="F5" s="34"/>
      <c r="G5" s="33"/>
      <c r="H5" s="32"/>
      <c r="I5" s="33"/>
      <c r="J5" s="35"/>
      <c r="K5" s="33"/>
      <c r="L5" s="33"/>
      <c r="M5" s="36"/>
      <c r="N5" s="35"/>
      <c r="O5" s="33"/>
      <c r="P5" s="33"/>
      <c r="Q5" s="36"/>
      <c r="R5" s="35"/>
      <c r="S5" s="36"/>
      <c r="T5" s="36"/>
      <c r="U5" s="36"/>
      <c r="V5" s="64"/>
      <c r="W5" s="69"/>
      <c r="X5" s="68"/>
      <c r="Y5" s="70"/>
      <c r="Z5" s="39"/>
      <c r="AA5" s="39"/>
      <c r="AB5" s="39"/>
    </row>
    <row r="6" spans="1:28" ht="16.5" thickTop="1" thickBot="1" x14ac:dyDescent="0.3">
      <c r="A6" s="58" t="s">
        <v>126</v>
      </c>
      <c r="B6" s="32"/>
      <c r="C6" s="79"/>
      <c r="D6" s="34"/>
      <c r="E6" s="79"/>
      <c r="F6" s="34"/>
      <c r="G6" s="79"/>
      <c r="H6" s="32"/>
      <c r="I6" s="79"/>
      <c r="J6" s="35"/>
      <c r="K6" s="79"/>
      <c r="L6" s="33"/>
      <c r="M6" s="79"/>
      <c r="N6" s="35"/>
      <c r="O6" s="132"/>
      <c r="P6" s="133"/>
      <c r="Q6" s="134"/>
      <c r="R6" s="35"/>
      <c r="S6" s="175" t="str">
        <f>IF(COUNT(C6,E6,G6,I6,K6,M6)=6,ROUND(2*AVERAGE(C6:M6),0)/2,"--")</f>
        <v>--</v>
      </c>
      <c r="T6" s="36"/>
      <c r="U6" s="175" t="str">
        <f>IF(ISNUMBER(O6),O6,"--")</f>
        <v>--</v>
      </c>
      <c r="V6" s="64"/>
      <c r="W6" s="175" t="str">
        <f>IF(COUNT(S6:U6)=2,ROUND(AVERAGE(S6:U6),1),"--")</f>
        <v>--</v>
      </c>
      <c r="X6" s="68"/>
      <c r="Y6" s="71" t="s">
        <v>11</v>
      </c>
      <c r="Z6" s="40">
        <f>1/7</f>
        <v>0.14285714285714285</v>
      </c>
      <c r="AA6" s="41" t="str">
        <f>IF(ISNUMBER(W6),IF(W6-4&lt;0,W6-4,0),"")</f>
        <v/>
      </c>
      <c r="AB6" s="42">
        <f>IF(W6&lt;4,1,0)</f>
        <v>0</v>
      </c>
    </row>
    <row r="7" spans="1:28" ht="4.9000000000000004" customHeight="1" thickTop="1" thickBot="1" x14ac:dyDescent="0.3">
      <c r="A7" s="31"/>
      <c r="B7" s="32"/>
      <c r="C7" s="33"/>
      <c r="D7" s="34"/>
      <c r="E7" s="33"/>
      <c r="F7" s="34"/>
      <c r="G7" s="33"/>
      <c r="H7" s="32"/>
      <c r="I7" s="33"/>
      <c r="J7" s="35"/>
      <c r="K7" s="33"/>
      <c r="L7" s="33"/>
      <c r="M7" s="36"/>
      <c r="N7" s="35"/>
      <c r="O7" s="33"/>
      <c r="P7" s="33"/>
      <c r="Q7" s="36"/>
      <c r="R7" s="35"/>
      <c r="S7" s="36"/>
      <c r="T7" s="36"/>
      <c r="U7" s="36"/>
      <c r="V7" s="64"/>
      <c r="W7" s="69"/>
      <c r="X7" s="68"/>
      <c r="Y7" s="70"/>
      <c r="Z7" s="43"/>
      <c r="AA7" s="41"/>
      <c r="AB7" s="42"/>
    </row>
    <row r="8" spans="1:28" ht="16.5" thickTop="1" thickBot="1" x14ac:dyDescent="0.3">
      <c r="A8" s="58" t="s">
        <v>127</v>
      </c>
      <c r="B8" s="32"/>
      <c r="C8" s="79"/>
      <c r="D8" s="34"/>
      <c r="E8" s="79"/>
      <c r="F8" s="34"/>
      <c r="G8" s="79"/>
      <c r="H8" s="32"/>
      <c r="I8" s="79"/>
      <c r="J8" s="35"/>
      <c r="K8" s="79"/>
      <c r="L8" s="36"/>
      <c r="M8" s="79"/>
      <c r="N8" s="35"/>
      <c r="O8" s="132"/>
      <c r="P8" s="133"/>
      <c r="Q8" s="134"/>
      <c r="R8" s="35"/>
      <c r="S8" s="175" t="str">
        <f>IF(COUNT(C8:E8,G8,I8,K8,M8)=6,ROUND(2*AVERAGE(C8:M8),0)/2,"--")</f>
        <v>--</v>
      </c>
      <c r="T8" s="36"/>
      <c r="U8" s="175" t="str">
        <f>IF(ISNUMBER(O8),O8,"--")</f>
        <v>--</v>
      </c>
      <c r="V8" s="64"/>
      <c r="W8" s="175" t="str">
        <f>IF(COUNT(S8:U8)=2,ROUND(AVERAGE(S8:U8),1),"--")</f>
        <v>--</v>
      </c>
      <c r="X8" s="68"/>
      <c r="Y8" s="71" t="s">
        <v>11</v>
      </c>
      <c r="Z8" s="40">
        <f>1/7</f>
        <v>0.14285714285714285</v>
      </c>
      <c r="AA8" s="41" t="str">
        <f>IF(ISNUMBER(W8),IF(W8-4&lt;0,W8-4,0),"")</f>
        <v/>
      </c>
      <c r="AB8" s="42">
        <f>IF(W8&lt;4,1,0)</f>
        <v>0</v>
      </c>
    </row>
    <row r="9" spans="1:28" ht="4.9000000000000004" customHeight="1" thickTop="1" thickBot="1" x14ac:dyDescent="0.3">
      <c r="A9" s="31"/>
      <c r="B9" s="32"/>
      <c r="C9" s="33"/>
      <c r="D9" s="34"/>
      <c r="E9" s="33"/>
      <c r="F9" s="34"/>
      <c r="G9" s="33"/>
      <c r="H9" s="32"/>
      <c r="I9" s="33"/>
      <c r="J9" s="35"/>
      <c r="K9" s="33"/>
      <c r="L9" s="33"/>
      <c r="M9" s="36"/>
      <c r="N9" s="35"/>
      <c r="O9" s="33"/>
      <c r="P9" s="33"/>
      <c r="Q9" s="36"/>
      <c r="R9" s="35"/>
      <c r="S9" s="36"/>
      <c r="T9" s="36"/>
      <c r="U9" s="36"/>
      <c r="V9" s="64"/>
      <c r="W9" s="69"/>
      <c r="X9" s="68"/>
      <c r="Y9" s="70"/>
      <c r="Z9" s="43"/>
      <c r="AA9" s="41"/>
      <c r="AB9" s="42"/>
    </row>
    <row r="10" spans="1:28" s="18" customFormat="1" ht="15" customHeight="1" thickTop="1" thickBot="1" x14ac:dyDescent="0.3">
      <c r="A10" s="58" t="s">
        <v>128</v>
      </c>
      <c r="B10" s="32"/>
      <c r="C10" s="36"/>
      <c r="D10" s="34"/>
      <c r="E10" s="36"/>
      <c r="F10" s="34"/>
      <c r="G10" s="36"/>
      <c r="H10" s="32"/>
      <c r="I10" s="36"/>
      <c r="J10" s="32"/>
      <c r="K10" s="36"/>
      <c r="L10" s="36"/>
      <c r="M10" s="36"/>
      <c r="N10" s="32"/>
      <c r="O10" s="117"/>
      <c r="P10" s="135"/>
      <c r="Q10" s="136"/>
      <c r="R10" s="32"/>
      <c r="S10" s="36"/>
      <c r="T10" s="36"/>
      <c r="U10" s="175" t="str">
        <f>IF(ISNUMBER(O10),O10,"--")</f>
        <v>--</v>
      </c>
      <c r="V10" s="65"/>
      <c r="W10" s="175" t="str">
        <f>IF(ISNUMBER(U10),U10,"--")</f>
        <v>--</v>
      </c>
      <c r="X10" s="68"/>
      <c r="Y10" s="71" t="s">
        <v>11</v>
      </c>
      <c r="Z10" s="40">
        <f>1/7</f>
        <v>0.14285714285714285</v>
      </c>
      <c r="AA10" s="41" t="str">
        <f>IF(ISNUMBER(W10),IF(W10-4&lt;0,W10-4,0),"")</f>
        <v/>
      </c>
      <c r="AB10" s="42">
        <f>IF(W10&lt;4,1,0)</f>
        <v>0</v>
      </c>
    </row>
    <row r="11" spans="1:28" ht="4.9000000000000004" customHeight="1" thickTop="1" thickBot="1" x14ac:dyDescent="0.3">
      <c r="A11" s="31"/>
      <c r="B11" s="32"/>
      <c r="C11" s="33"/>
      <c r="D11" s="34"/>
      <c r="E11" s="33"/>
      <c r="F11" s="34"/>
      <c r="G11" s="33"/>
      <c r="H11" s="32"/>
      <c r="I11" s="33"/>
      <c r="J11" s="35"/>
      <c r="K11" s="33"/>
      <c r="L11" s="33"/>
      <c r="M11" s="36"/>
      <c r="N11" s="35"/>
      <c r="O11" s="33"/>
      <c r="P11" s="33"/>
      <c r="Q11" s="36"/>
      <c r="R11" s="35"/>
      <c r="S11" s="36"/>
      <c r="T11" s="36"/>
      <c r="U11" s="36"/>
      <c r="V11" s="64"/>
      <c r="W11" s="69"/>
      <c r="X11" s="68"/>
      <c r="Y11" s="70"/>
      <c r="Z11" s="43"/>
      <c r="AA11" s="41"/>
      <c r="AB11" s="42"/>
    </row>
    <row r="12" spans="1:28" s="18" customFormat="1" ht="15.75" customHeight="1" thickTop="1" thickBot="1" x14ac:dyDescent="0.3">
      <c r="A12" s="58" t="s">
        <v>129</v>
      </c>
      <c r="B12" s="32"/>
      <c r="C12" s="79"/>
      <c r="D12" s="34"/>
      <c r="E12" s="79"/>
      <c r="F12" s="34"/>
      <c r="G12" s="79"/>
      <c r="H12" s="32"/>
      <c r="I12" s="79"/>
      <c r="J12" s="32"/>
      <c r="K12" s="36"/>
      <c r="L12" s="36"/>
      <c r="M12" s="36"/>
      <c r="N12" s="32"/>
      <c r="O12" s="19"/>
      <c r="P12" s="57"/>
      <c r="Q12" s="57"/>
      <c r="R12" s="32"/>
      <c r="S12" s="175" t="str">
        <f>IF(COUNT(C12,E12,G12,I12)=4,ROUND(2*AVERAGE(C12:M12),0)/2,"--")</f>
        <v>--</v>
      </c>
      <c r="T12" s="36"/>
      <c r="U12" s="36"/>
      <c r="V12" s="65"/>
      <c r="W12" s="175" t="str">
        <f>IF(ISNUMBER(S12),S12,"--")</f>
        <v>--</v>
      </c>
      <c r="X12" s="68"/>
      <c r="Y12" s="71" t="s">
        <v>11</v>
      </c>
      <c r="Z12" s="40">
        <f>1/7</f>
        <v>0.14285714285714285</v>
      </c>
      <c r="AA12" s="41" t="str">
        <f>IF(ISNUMBER(W12),IF(W12-4&lt;0,W12-4,0),"")</f>
        <v/>
      </c>
      <c r="AB12" s="42">
        <f>IF(W12&lt;4,1,0)</f>
        <v>0</v>
      </c>
    </row>
    <row r="13" spans="1:28" ht="4.9000000000000004" customHeight="1" thickTop="1" thickBot="1" x14ac:dyDescent="0.3">
      <c r="A13" s="31"/>
      <c r="B13" s="32"/>
      <c r="C13" s="33"/>
      <c r="D13" s="34"/>
      <c r="E13" s="33"/>
      <c r="F13" s="34"/>
      <c r="G13" s="33"/>
      <c r="H13" s="32"/>
      <c r="I13" s="33"/>
      <c r="J13" s="35"/>
      <c r="K13" s="33"/>
      <c r="L13" s="33"/>
      <c r="M13" s="36"/>
      <c r="N13" s="35"/>
      <c r="O13" s="33"/>
      <c r="P13" s="33"/>
      <c r="Q13" s="36"/>
      <c r="R13" s="35"/>
      <c r="S13" s="36"/>
      <c r="T13" s="36"/>
      <c r="U13" s="36"/>
      <c r="V13" s="64"/>
      <c r="W13" s="69"/>
      <c r="X13" s="68"/>
      <c r="Y13" s="70"/>
      <c r="Z13" s="43"/>
      <c r="AA13" s="41"/>
      <c r="AB13" s="42"/>
    </row>
    <row r="14" spans="1:28" s="18" customFormat="1" ht="15" customHeight="1" thickTop="1" thickBot="1" x14ac:dyDescent="0.3">
      <c r="A14" s="58" t="s">
        <v>130</v>
      </c>
      <c r="B14" s="32"/>
      <c r="C14" s="36"/>
      <c r="D14" s="32"/>
      <c r="E14" s="36"/>
      <c r="F14" s="32"/>
      <c r="G14" s="36"/>
      <c r="H14" s="32"/>
      <c r="I14" s="36"/>
      <c r="J14" s="35"/>
      <c r="K14" s="36"/>
      <c r="L14" s="36"/>
      <c r="M14" s="36"/>
      <c r="N14" s="35"/>
      <c r="O14" s="117"/>
      <c r="P14" s="135"/>
      <c r="Q14" s="136"/>
      <c r="R14" s="35"/>
      <c r="S14" s="36"/>
      <c r="T14" s="36"/>
      <c r="U14" s="175" t="str">
        <f>IF(ISNUMBER(O14),O14,"--")</f>
        <v>--</v>
      </c>
      <c r="V14" s="64"/>
      <c r="W14" s="175" t="str">
        <f>IF(ISNUMBER(U14),U14,"--")</f>
        <v>--</v>
      </c>
      <c r="X14" s="68"/>
      <c r="Y14" s="71" t="s">
        <v>11</v>
      </c>
      <c r="Z14" s="40">
        <v>0.14285714285714285</v>
      </c>
      <c r="AA14" s="125" t="str">
        <f>IF(ISNUMBER(W14),IF(W14-4&lt;0,(W14-4),0),"")</f>
        <v/>
      </c>
      <c r="AB14" s="126">
        <f>IF(W14&lt;4,1,0)</f>
        <v>0</v>
      </c>
    </row>
    <row r="15" spans="1:28" ht="4.9000000000000004" customHeight="1" thickTop="1" thickBot="1" x14ac:dyDescent="0.3">
      <c r="A15" s="31"/>
      <c r="B15" s="32"/>
      <c r="C15" s="33"/>
      <c r="D15" s="34"/>
      <c r="E15" s="33"/>
      <c r="F15" s="34"/>
      <c r="G15" s="33"/>
      <c r="H15" s="32"/>
      <c r="I15" s="33"/>
      <c r="J15" s="35"/>
      <c r="K15" s="33"/>
      <c r="L15" s="33"/>
      <c r="M15" s="36"/>
      <c r="N15" s="35"/>
      <c r="O15" s="33"/>
      <c r="P15" s="33"/>
      <c r="Q15" s="36"/>
      <c r="R15" s="35"/>
      <c r="S15" s="36"/>
      <c r="T15" s="36"/>
      <c r="U15" s="36"/>
      <c r="V15" s="64"/>
      <c r="W15" s="69"/>
      <c r="X15" s="68"/>
      <c r="Y15" s="70"/>
      <c r="Z15" s="43"/>
      <c r="AA15" s="125" t="str">
        <f t="shared" ref="AA15:AA20" si="0">IF(ISNUMBER(W15),IF(W15-4&lt;0,W15-4,0),"")</f>
        <v/>
      </c>
      <c r="AB15" s="126"/>
    </row>
    <row r="16" spans="1:28" s="18" customFormat="1" ht="16.5" thickTop="1" thickBot="1" x14ac:dyDescent="0.3">
      <c r="A16" s="58" t="s">
        <v>131</v>
      </c>
      <c r="B16" s="32"/>
      <c r="C16" s="79"/>
      <c r="D16" s="32"/>
      <c r="E16" s="79"/>
      <c r="F16" s="32"/>
      <c r="G16" s="79"/>
      <c r="H16" s="32"/>
      <c r="I16" s="79"/>
      <c r="J16" s="35"/>
      <c r="K16" s="79"/>
      <c r="L16" s="36"/>
      <c r="M16" s="79"/>
      <c r="N16" s="35"/>
      <c r="O16" s="32"/>
      <c r="P16" s="32"/>
      <c r="Q16" s="32"/>
      <c r="R16" s="35"/>
      <c r="S16" s="175" t="str">
        <f>IF(COUNT(C16:E16,G16,I16,K16,M16)=6,ROUND(2*AVERAGE(C16:M16),0)/2,"--")</f>
        <v>--</v>
      </c>
      <c r="T16" s="36"/>
      <c r="V16" s="64"/>
      <c r="W16" s="175" t="str">
        <f>IF(ISNUMBER(S16),S16,"--")</f>
        <v>--</v>
      </c>
      <c r="X16" s="68"/>
      <c r="Y16" s="71" t="s">
        <v>11</v>
      </c>
      <c r="Z16" s="123">
        <v>0.14285714285714285</v>
      </c>
      <c r="AA16" s="125" t="str">
        <f>IF(ISNUMBER(S16),IF(S16-4&lt;0,S16-4,0),"")</f>
        <v/>
      </c>
      <c r="AB16" s="126">
        <f>IF(S16&lt;4,1,0)</f>
        <v>0</v>
      </c>
    </row>
    <row r="17" spans="1:28" ht="4.9000000000000004" customHeight="1" thickTop="1" thickBot="1" x14ac:dyDescent="0.3">
      <c r="A17" s="31"/>
      <c r="B17" s="32"/>
      <c r="C17" s="33"/>
      <c r="D17" s="34"/>
      <c r="E17" s="33"/>
      <c r="F17" s="34"/>
      <c r="G17" s="33"/>
      <c r="H17" s="32"/>
      <c r="I17" s="33"/>
      <c r="J17" s="35"/>
      <c r="K17" s="33"/>
      <c r="L17" s="33"/>
      <c r="M17" s="36"/>
      <c r="N17" s="35"/>
      <c r="O17" s="36"/>
      <c r="P17" s="36"/>
      <c r="Q17" s="36"/>
      <c r="R17" s="35"/>
      <c r="S17" s="36"/>
      <c r="T17" s="36"/>
      <c r="V17" s="64"/>
      <c r="W17" s="69"/>
      <c r="X17" s="68"/>
      <c r="Y17" s="70"/>
      <c r="Z17" s="129"/>
      <c r="AA17" s="125" t="str">
        <f t="shared" si="0"/>
        <v/>
      </c>
      <c r="AB17" s="126"/>
    </row>
    <row r="18" spans="1:28" ht="15" customHeight="1" thickTop="1" thickBot="1" x14ac:dyDescent="0.3">
      <c r="A18" s="59" t="s">
        <v>132</v>
      </c>
      <c r="B18" s="32"/>
      <c r="C18" s="44"/>
      <c r="D18" s="45"/>
      <c r="F18" s="45"/>
      <c r="G18" s="44"/>
      <c r="H18" s="45"/>
      <c r="I18" s="44"/>
      <c r="J18" s="45"/>
      <c r="K18" s="79"/>
      <c r="L18" s="45"/>
      <c r="N18" s="45"/>
      <c r="O18" s="44"/>
      <c r="P18" s="45"/>
      <c r="Q18" s="44"/>
      <c r="R18" s="45"/>
      <c r="S18" s="175" t="str">
        <f>IF(ISNUMBER(K18),K18,"--")</f>
        <v>--</v>
      </c>
      <c r="T18" s="45"/>
      <c r="U18" s="44"/>
      <c r="V18" s="66"/>
      <c r="W18" s="175" t="str">
        <f>IF(COUNT(S18,U20)=2,ROUND(AVERAGE(S18,U20),1),"--")</f>
        <v>--</v>
      </c>
      <c r="X18" s="68"/>
      <c r="Y18" s="71" t="s">
        <v>11</v>
      </c>
      <c r="Z18" s="123">
        <v>0.14285714285714285</v>
      </c>
      <c r="AA18" s="125" t="str">
        <f t="shared" si="0"/>
        <v/>
      </c>
      <c r="AB18" s="126">
        <f>IF(W18&lt;4,1,0)</f>
        <v>0</v>
      </c>
    </row>
    <row r="19" spans="1:28" ht="4.9000000000000004" customHeight="1" thickTop="1" thickBot="1" x14ac:dyDescent="0.3">
      <c r="A19" s="31"/>
      <c r="B19" s="32"/>
      <c r="C19" s="33"/>
      <c r="D19" s="33"/>
      <c r="E19" s="36"/>
      <c r="F19" s="35"/>
      <c r="G19" s="33"/>
      <c r="H19" s="33"/>
      <c r="I19" s="36"/>
      <c r="J19" s="35"/>
      <c r="K19" s="33"/>
      <c r="L19" s="33"/>
      <c r="M19" s="36"/>
      <c r="N19" s="35"/>
      <c r="O19" s="33"/>
      <c r="P19" s="33"/>
      <c r="Q19" s="36"/>
      <c r="R19" s="35"/>
      <c r="S19" s="36"/>
      <c r="T19" s="36"/>
      <c r="U19" s="36"/>
      <c r="V19" s="64"/>
      <c r="W19" s="73"/>
      <c r="X19" s="68"/>
      <c r="Y19" s="70"/>
      <c r="Z19" s="129"/>
      <c r="AA19" s="125" t="str">
        <f t="shared" si="0"/>
        <v/>
      </c>
      <c r="AB19" s="126"/>
    </row>
    <row r="20" spans="1:28" ht="15" customHeight="1" thickTop="1" thickBot="1" x14ac:dyDescent="0.3">
      <c r="A20" s="59" t="s">
        <v>133</v>
      </c>
      <c r="B20" s="32"/>
      <c r="C20" s="44"/>
      <c r="D20" s="45"/>
      <c r="E20" s="44"/>
      <c r="F20" s="45"/>
      <c r="G20" s="44"/>
      <c r="H20" s="45"/>
      <c r="I20" s="44"/>
      <c r="J20" s="45"/>
      <c r="K20" s="44"/>
      <c r="L20" s="45"/>
      <c r="M20" s="79"/>
      <c r="N20" s="45"/>
      <c r="P20" s="46"/>
      <c r="Q20" s="46"/>
      <c r="R20" s="45"/>
      <c r="S20" s="44"/>
      <c r="T20" s="45"/>
      <c r="U20" s="175" t="str">
        <f>IF(ISNUMBER(M20),M20,"--")</f>
        <v>--</v>
      </c>
      <c r="V20" s="66"/>
      <c r="W20" s="66"/>
      <c r="X20" s="68"/>
      <c r="Y20" s="72"/>
      <c r="Z20" s="129"/>
      <c r="AA20" s="125" t="str">
        <f t="shared" si="0"/>
        <v/>
      </c>
      <c r="AB20" s="126"/>
    </row>
    <row r="21" spans="1:28" ht="5.0999999999999996" hidden="1" customHeight="1" thickTop="1" x14ac:dyDescent="0.25">
      <c r="A21" s="31"/>
      <c r="B21" s="32"/>
      <c r="C21" s="33"/>
      <c r="D21" s="34"/>
      <c r="E21" s="33"/>
      <c r="F21" s="34"/>
      <c r="G21" s="33"/>
      <c r="H21" s="32"/>
      <c r="I21" s="33"/>
      <c r="J21" s="35"/>
      <c r="K21" s="33"/>
      <c r="L21" s="33"/>
      <c r="M21" s="36"/>
      <c r="N21" s="35"/>
      <c r="O21" s="33"/>
      <c r="P21" s="33"/>
      <c r="Q21" s="36"/>
      <c r="R21" s="35"/>
      <c r="S21" s="36"/>
      <c r="T21" s="36"/>
      <c r="U21" s="36"/>
      <c r="V21" s="64"/>
      <c r="W21" s="69"/>
      <c r="X21" s="69"/>
      <c r="Y21" s="70"/>
      <c r="Z21" s="39"/>
      <c r="AA21" s="39"/>
      <c r="AB21" s="39"/>
    </row>
    <row r="22" spans="1:28" ht="2.25" hidden="1" customHeight="1" x14ac:dyDescent="0.25">
      <c r="A22" s="31"/>
      <c r="B22" s="32"/>
      <c r="C22" s="33"/>
      <c r="D22" s="34"/>
      <c r="E22" s="33"/>
      <c r="F22" s="34"/>
      <c r="G22" s="33"/>
      <c r="H22" s="32"/>
      <c r="I22" s="33"/>
      <c r="J22" s="35"/>
      <c r="K22" s="33"/>
      <c r="L22" s="33"/>
      <c r="M22" s="36"/>
      <c r="N22" s="35"/>
      <c r="O22" s="33"/>
      <c r="P22" s="33"/>
      <c r="Q22" s="36"/>
      <c r="R22" s="35"/>
      <c r="S22" s="36"/>
      <c r="T22" s="36"/>
      <c r="U22" s="36"/>
      <c r="V22" s="64"/>
      <c r="W22" s="69"/>
      <c r="X22" s="69"/>
      <c r="Y22" s="70"/>
      <c r="Z22" s="39"/>
      <c r="AA22" s="39"/>
      <c r="AB22" s="39"/>
    </row>
    <row r="23" spans="1:28" ht="2.25" hidden="1" customHeight="1" x14ac:dyDescent="0.25">
      <c r="A23" s="27"/>
      <c r="B23" s="32"/>
      <c r="C23" s="33"/>
      <c r="D23" s="34"/>
      <c r="E23" s="33"/>
      <c r="F23" s="34"/>
      <c r="G23" s="33"/>
      <c r="H23" s="32"/>
      <c r="I23" s="33"/>
      <c r="J23" s="35"/>
      <c r="K23" s="36"/>
      <c r="L23" s="36"/>
      <c r="M23" s="36"/>
      <c r="N23" s="35"/>
      <c r="O23" s="36"/>
      <c r="P23" s="36"/>
      <c r="Q23" s="36"/>
      <c r="R23" s="35"/>
      <c r="S23" s="36"/>
      <c r="T23" s="36"/>
      <c r="U23" s="36"/>
      <c r="V23" s="64"/>
      <c r="W23" s="69"/>
      <c r="X23" s="69"/>
      <c r="Y23" s="70"/>
      <c r="Z23" s="39"/>
      <c r="AA23" s="39"/>
      <c r="AB23" s="39"/>
    </row>
    <row r="24" spans="1:28" ht="3" hidden="1" customHeight="1" x14ac:dyDescent="0.25">
      <c r="A24" s="27"/>
      <c r="B24" s="32"/>
      <c r="C24" s="33"/>
      <c r="D24" s="34"/>
      <c r="E24" s="33"/>
      <c r="F24" s="34"/>
      <c r="G24" s="33"/>
      <c r="H24" s="32"/>
      <c r="I24" s="33"/>
      <c r="J24" s="35"/>
      <c r="K24" s="36"/>
      <c r="L24" s="36"/>
      <c r="M24" s="36"/>
      <c r="N24" s="35"/>
      <c r="O24" s="36"/>
      <c r="P24" s="36"/>
      <c r="Q24" s="36"/>
      <c r="R24" s="37"/>
      <c r="S24" s="38"/>
      <c r="T24" s="38"/>
      <c r="U24" s="38"/>
      <c r="V24" s="64"/>
      <c r="W24" s="69"/>
      <c r="X24" s="69"/>
      <c r="Y24" s="70"/>
      <c r="Z24" s="39"/>
      <c r="AA24" s="39"/>
      <c r="AB24" s="39"/>
    </row>
    <row r="25" spans="1:28" s="18" customFormat="1" ht="15.75" customHeight="1" thickTop="1" x14ac:dyDescent="0.25">
      <c r="A25" s="27"/>
      <c r="B25" s="32"/>
      <c r="C25" s="36"/>
      <c r="D25" s="32"/>
      <c r="E25" s="36"/>
      <c r="F25" s="32"/>
      <c r="G25" s="36"/>
      <c r="H25" s="32"/>
      <c r="I25" s="36"/>
      <c r="J25" s="35"/>
      <c r="K25" s="36"/>
      <c r="L25" s="36"/>
      <c r="N25" s="47"/>
      <c r="O25" s="47"/>
      <c r="P25" s="47"/>
      <c r="Q25" s="47"/>
      <c r="R25" s="61"/>
      <c r="S25" s="74"/>
      <c r="T25" s="74"/>
      <c r="U25" s="74" t="s">
        <v>83</v>
      </c>
      <c r="V25" s="69"/>
      <c r="W25" s="69" t="str">
        <f>IF(COUNT(W6:W20)=7,ROUND(SUMPRODUCT(W6:W20,Z6:Z20),1),"--")</f>
        <v>--</v>
      </c>
      <c r="X25" s="69"/>
      <c r="Y25" s="70"/>
      <c r="Z25" s="39"/>
      <c r="AA25" s="39" t="b">
        <f>W25&gt;=4</f>
        <v>1</v>
      </c>
      <c r="AB25" s="48"/>
    </row>
    <row r="26" spans="1:28" ht="4.9000000000000004" customHeight="1" x14ac:dyDescent="0.25">
      <c r="A26" s="27"/>
      <c r="B26" s="32"/>
      <c r="C26" s="33"/>
      <c r="D26" s="34"/>
      <c r="E26" s="33"/>
      <c r="F26" s="34"/>
      <c r="G26" s="33"/>
      <c r="H26" s="32"/>
      <c r="I26" s="33"/>
      <c r="J26" s="35"/>
      <c r="K26" s="36"/>
      <c r="L26" s="36"/>
      <c r="N26" s="49"/>
      <c r="O26" s="47"/>
      <c r="P26" s="47"/>
      <c r="Q26" s="47"/>
      <c r="R26" s="75"/>
      <c r="S26" s="76"/>
      <c r="T26" s="76"/>
      <c r="U26" s="77"/>
      <c r="V26" s="64"/>
      <c r="W26" s="62"/>
      <c r="X26" s="62"/>
      <c r="Y26" s="70"/>
      <c r="Z26" s="39"/>
      <c r="AA26" s="39"/>
      <c r="AB26" s="39"/>
    </row>
    <row r="27" spans="1:28" s="18" customFormat="1" ht="15" x14ac:dyDescent="0.25">
      <c r="A27" s="27"/>
      <c r="B27" s="32"/>
      <c r="C27" s="36"/>
      <c r="D27" s="32"/>
      <c r="E27" s="36"/>
      <c r="F27" s="32"/>
      <c r="G27" s="36"/>
      <c r="H27" s="32"/>
      <c r="I27" s="36"/>
      <c r="J27" s="35"/>
      <c r="K27" s="36"/>
      <c r="L27" s="36"/>
      <c r="N27" s="47"/>
      <c r="O27" s="47"/>
      <c r="P27" s="47"/>
      <c r="R27" s="61"/>
      <c r="S27" s="74"/>
      <c r="T27" s="74"/>
      <c r="U27" s="74" t="s">
        <v>143</v>
      </c>
      <c r="V27" s="69"/>
      <c r="W27" s="69" t="str">
        <f>IF(ISNUMBER(W25),Z27,"--")</f>
        <v>--</v>
      </c>
      <c r="X27" s="69"/>
      <c r="Y27" s="70"/>
      <c r="Z27" s="39">
        <f>ABS(SUM(AA6:AA20))</f>
        <v>0</v>
      </c>
      <c r="AA27" s="39" t="b">
        <f>Z27&lt;=2</f>
        <v>1</v>
      </c>
      <c r="AB27" s="48"/>
    </row>
    <row r="28" spans="1:28" ht="4.9000000000000004" customHeight="1" x14ac:dyDescent="0.25">
      <c r="A28" s="27"/>
      <c r="B28" s="32"/>
      <c r="C28" s="36"/>
      <c r="D28" s="32"/>
      <c r="E28" s="36"/>
      <c r="F28" s="32"/>
      <c r="G28" s="36"/>
      <c r="H28" s="32"/>
      <c r="I28" s="36"/>
      <c r="J28" s="35"/>
      <c r="K28" s="36"/>
      <c r="L28" s="36"/>
      <c r="N28" s="49"/>
      <c r="O28" s="47"/>
      <c r="P28" s="47"/>
      <c r="Q28" s="47"/>
      <c r="R28" s="75"/>
      <c r="S28" s="76"/>
      <c r="T28" s="76"/>
      <c r="U28" s="77"/>
      <c r="V28" s="64"/>
      <c r="W28" s="62"/>
      <c r="X28" s="62"/>
      <c r="Y28" s="70"/>
      <c r="Z28" s="39"/>
      <c r="AA28" s="39"/>
      <c r="AB28" s="39"/>
    </row>
    <row r="29" spans="1:28" s="18" customFormat="1" ht="15" x14ac:dyDescent="0.25">
      <c r="A29" s="27" t="s">
        <v>125</v>
      </c>
      <c r="B29" s="32"/>
      <c r="C29" s="36"/>
      <c r="D29" s="32"/>
      <c r="E29" s="36"/>
      <c r="F29" s="32"/>
      <c r="G29" s="36"/>
      <c r="H29" s="32"/>
      <c r="I29" s="36"/>
      <c r="J29" s="35"/>
      <c r="K29" s="44"/>
      <c r="L29" s="36"/>
      <c r="N29" s="47"/>
      <c r="O29" s="47"/>
      <c r="P29" s="47"/>
      <c r="Q29" s="47"/>
      <c r="R29" s="61"/>
      <c r="S29" s="74"/>
      <c r="T29" s="74"/>
      <c r="U29" s="74" t="s">
        <v>84</v>
      </c>
      <c r="V29" s="69"/>
      <c r="W29" s="69" t="str">
        <f>IF(ISNUMBER(W27),Z29,"--")</f>
        <v>--</v>
      </c>
      <c r="X29" s="69"/>
      <c r="Y29" s="70"/>
      <c r="Z29" s="39">
        <f>SUM(AB6:AB20)</f>
        <v>0</v>
      </c>
      <c r="AA29" s="39" t="b">
        <f>Z29&lt;=2</f>
        <v>1</v>
      </c>
      <c r="AB29" s="48"/>
    </row>
    <row r="30" spans="1:28" s="18" customFormat="1" ht="5.0999999999999996" customHeight="1" x14ac:dyDescent="0.25">
      <c r="A30" s="27"/>
      <c r="B30" s="32"/>
      <c r="C30" s="36"/>
      <c r="D30" s="32"/>
      <c r="E30" s="36"/>
      <c r="F30" s="32"/>
      <c r="G30" s="36"/>
      <c r="H30" s="32"/>
      <c r="I30" s="36"/>
      <c r="J30" s="35"/>
      <c r="K30" s="36"/>
      <c r="L30" s="36"/>
      <c r="M30" s="36"/>
      <c r="N30" s="35"/>
      <c r="O30" s="36"/>
      <c r="P30" s="36"/>
      <c r="Q30" s="36"/>
      <c r="R30" s="64"/>
      <c r="S30" s="69"/>
      <c r="T30" s="69"/>
      <c r="U30" s="69"/>
      <c r="V30" s="64"/>
      <c r="W30" s="69"/>
      <c r="X30" s="69"/>
      <c r="Y30" s="70"/>
      <c r="Z30" s="39"/>
      <c r="AA30" s="48"/>
      <c r="AB30" s="48"/>
    </row>
    <row r="31" spans="1:28" s="18" customFormat="1" ht="35.25" customHeight="1" x14ac:dyDescent="0.25">
      <c r="A31" s="27"/>
      <c r="B31" s="32"/>
      <c r="C31" s="36"/>
      <c r="D31" s="32"/>
      <c r="E31" s="36"/>
      <c r="F31" s="32"/>
      <c r="G31" s="36"/>
      <c r="H31" s="32"/>
      <c r="I31" s="36"/>
      <c r="J31" s="35"/>
      <c r="K31" s="36"/>
      <c r="L31" s="36"/>
      <c r="M31" s="36"/>
      <c r="N31" s="35"/>
      <c r="P31" s="50"/>
      <c r="Q31" s="50"/>
      <c r="R31" s="78"/>
      <c r="S31" s="127" t="str">
        <f>IF(ISNUMBER(W25),IF(AND(AA25,AA27,AA29),"SCHULE BESTANDEN","SCHULE NICHT BESTANDEN"),"unvollständige Angaben")</f>
        <v>unvollständige Angaben</v>
      </c>
      <c r="T31" s="127"/>
      <c r="U31" s="127"/>
      <c r="V31" s="127"/>
      <c r="W31" s="127"/>
      <c r="X31" s="127"/>
      <c r="Y31" s="78"/>
      <c r="Z31" s="51"/>
      <c r="AA31" s="51"/>
      <c r="AB31" s="52"/>
    </row>
    <row r="32" spans="1:28" ht="5.0999999999999996" customHeight="1" x14ac:dyDescent="0.25">
      <c r="R32" s="61"/>
      <c r="S32" s="61"/>
      <c r="T32" s="61"/>
      <c r="U32" s="61"/>
      <c r="V32" s="61"/>
      <c r="W32" s="61"/>
      <c r="X32" s="61"/>
      <c r="Y32" s="62"/>
    </row>
    <row r="33" spans="1:28" ht="3.75" hidden="1" customHeight="1" x14ac:dyDescent="0.25">
      <c r="S33" s="18"/>
    </row>
    <row r="34" spans="1:28" hidden="1" x14ac:dyDescent="0.25">
      <c r="S34" s="18"/>
    </row>
    <row r="35" spans="1:28" hidden="1" x14ac:dyDescent="0.25">
      <c r="A35" s="54">
        <v>1</v>
      </c>
      <c r="S35" s="18"/>
    </row>
    <row r="36" spans="1:28" hidden="1" x14ac:dyDescent="0.25">
      <c r="A36" s="54">
        <v>1.5</v>
      </c>
      <c r="S36" s="18"/>
    </row>
    <row r="37" spans="1:28" hidden="1" x14ac:dyDescent="0.25">
      <c r="A37" s="54">
        <v>2</v>
      </c>
      <c r="S37" s="18"/>
    </row>
    <row r="38" spans="1:28" hidden="1" x14ac:dyDescent="0.25">
      <c r="A38" s="54">
        <v>2.5</v>
      </c>
      <c r="S38" s="18"/>
    </row>
    <row r="39" spans="1:28" hidden="1" x14ac:dyDescent="0.25">
      <c r="A39" s="54">
        <v>3</v>
      </c>
      <c r="S39" s="18"/>
    </row>
    <row r="40" spans="1:28" hidden="1" x14ac:dyDescent="0.25">
      <c r="A40" s="54">
        <v>3.5</v>
      </c>
      <c r="S40" s="18"/>
    </row>
    <row r="41" spans="1:28" hidden="1" x14ac:dyDescent="0.25">
      <c r="A41" s="54">
        <v>4</v>
      </c>
      <c r="S41" s="18"/>
    </row>
    <row r="42" spans="1:28" hidden="1" x14ac:dyDescent="0.25">
      <c r="A42" s="54">
        <v>4.5</v>
      </c>
      <c r="S42" s="18"/>
    </row>
    <row r="43" spans="1:28" hidden="1" x14ac:dyDescent="0.25">
      <c r="A43" s="54">
        <v>5</v>
      </c>
      <c r="S43" s="18"/>
    </row>
    <row r="44" spans="1:28" hidden="1" x14ac:dyDescent="0.25">
      <c r="A44" s="54">
        <v>5.5</v>
      </c>
      <c r="S44" s="18"/>
    </row>
    <row r="45" spans="1:28" hidden="1" x14ac:dyDescent="0.25">
      <c r="A45" s="54">
        <v>6</v>
      </c>
      <c r="S45" s="18"/>
    </row>
    <row r="46" spans="1:28" hidden="1" x14ac:dyDescent="0.25">
      <c r="S46" s="18"/>
    </row>
    <row r="47" spans="1:28" s="108" customFormat="1" ht="21.75" customHeight="1" x14ac:dyDescent="0.25">
      <c r="A47" s="168" t="s">
        <v>145</v>
      </c>
      <c r="B47" s="169"/>
      <c r="C47" s="169"/>
      <c r="D47" s="169"/>
      <c r="E47" s="169"/>
      <c r="F47" s="169"/>
      <c r="G47" s="169"/>
      <c r="H47" s="169"/>
      <c r="I47" s="169"/>
      <c r="J47" s="169"/>
      <c r="K47" s="169"/>
      <c r="L47" s="169"/>
      <c r="M47" s="169"/>
      <c r="N47" s="169"/>
      <c r="O47" s="169"/>
      <c r="P47" s="169"/>
      <c r="Q47" s="169"/>
      <c r="R47" s="170"/>
      <c r="S47" s="171" t="s">
        <v>66</v>
      </c>
      <c r="T47" s="171"/>
      <c r="U47" s="171"/>
      <c r="V47" s="171"/>
      <c r="W47" s="171"/>
      <c r="X47" s="171"/>
      <c r="Y47" s="171"/>
      <c r="Z47" s="21"/>
      <c r="AA47" s="21"/>
      <c r="AB47" s="20"/>
    </row>
    <row r="48" spans="1:28" s="108" customFormat="1" ht="5.25" hidden="1" customHeight="1" x14ac:dyDescent="0.25">
      <c r="A48" s="17"/>
      <c r="B48" s="18"/>
      <c r="H48" s="18"/>
      <c r="J48" s="18"/>
      <c r="M48" s="18"/>
      <c r="N48" s="18"/>
      <c r="Q48" s="18"/>
      <c r="R48" s="61"/>
      <c r="S48" s="61"/>
      <c r="T48" s="61"/>
      <c r="U48" s="61"/>
      <c r="V48" s="61"/>
      <c r="W48" s="61"/>
      <c r="X48" s="61"/>
      <c r="Y48" s="62"/>
      <c r="Z48" s="20"/>
      <c r="AA48" s="20"/>
      <c r="AB48" s="20"/>
    </row>
    <row r="49" spans="1:29" s="108" customFormat="1" ht="3" hidden="1" customHeight="1" x14ac:dyDescent="0.25">
      <c r="A49" s="17"/>
      <c r="B49" s="18"/>
      <c r="H49" s="18"/>
      <c r="J49" s="18"/>
      <c r="M49" s="18"/>
      <c r="N49" s="18"/>
      <c r="Q49" s="18"/>
      <c r="R49" s="18"/>
      <c r="S49" s="18"/>
      <c r="T49" s="18"/>
      <c r="U49" s="18"/>
      <c r="V49" s="62"/>
      <c r="W49" s="61"/>
      <c r="X49" s="61"/>
      <c r="Y49" s="61"/>
      <c r="Z49" s="20"/>
      <c r="AA49" s="20"/>
      <c r="AB49" s="20"/>
    </row>
    <row r="50" spans="1:29" s="22" customFormat="1" ht="30.75" customHeight="1" x14ac:dyDescent="0.25">
      <c r="A50" s="58" t="s">
        <v>118</v>
      </c>
      <c r="B50" s="23"/>
      <c r="C50" s="141" t="s">
        <v>85</v>
      </c>
      <c r="D50" s="141"/>
      <c r="E50" s="141"/>
      <c r="F50" s="142"/>
      <c r="G50" s="142"/>
      <c r="H50" s="142"/>
      <c r="I50" s="142"/>
      <c r="J50" s="142"/>
      <c r="K50" s="142"/>
      <c r="L50" s="142"/>
      <c r="M50" s="142"/>
      <c r="N50" s="25"/>
      <c r="O50" s="143" t="s">
        <v>87</v>
      </c>
      <c r="P50" s="143"/>
      <c r="Q50" s="143"/>
      <c r="R50" s="56"/>
      <c r="S50" s="172" t="s">
        <v>69</v>
      </c>
      <c r="T50" s="172"/>
      <c r="U50" s="172"/>
      <c r="V50" s="61"/>
      <c r="W50" s="173" t="s">
        <v>0</v>
      </c>
      <c r="X50" s="112"/>
      <c r="Y50" s="174" t="s">
        <v>70</v>
      </c>
      <c r="Z50" s="128" t="s">
        <v>71</v>
      </c>
      <c r="AA50" s="128"/>
      <c r="AB50" s="128"/>
    </row>
    <row r="51" spans="1:29" s="108" customFormat="1" ht="3" customHeight="1" thickBot="1" x14ac:dyDescent="0.3">
      <c r="A51" s="17"/>
      <c r="B51" s="18"/>
      <c r="H51" s="18"/>
      <c r="J51" s="18"/>
      <c r="M51" s="18"/>
      <c r="N51" s="18"/>
      <c r="Q51" s="18"/>
      <c r="R51" s="18"/>
      <c r="S51" s="18"/>
      <c r="T51" s="18"/>
      <c r="U51" s="18"/>
      <c r="V51" s="62"/>
      <c r="W51" s="111"/>
      <c r="X51" s="62"/>
      <c r="Y51" s="62"/>
      <c r="Z51" s="20"/>
      <c r="AA51" s="20"/>
      <c r="AB51" s="20"/>
    </row>
    <row r="52" spans="1:29" s="108" customFormat="1" ht="16.5" customHeight="1" thickTop="1" thickBot="1" x14ac:dyDescent="0.3">
      <c r="A52" s="58" t="s">
        <v>135</v>
      </c>
      <c r="B52" s="32"/>
      <c r="C52" s="79"/>
      <c r="D52" s="34"/>
      <c r="E52" s="79"/>
      <c r="F52" s="34"/>
      <c r="G52" s="79"/>
      <c r="H52" s="32"/>
      <c r="I52" s="79"/>
      <c r="J52" s="35"/>
      <c r="K52" s="79"/>
      <c r="L52" s="33"/>
      <c r="M52" s="79"/>
      <c r="N52" s="35"/>
      <c r="O52" s="144" t="str">
        <f>IF(COUNT(C52,E52,G52,I52,K52,M52,C54,I54)=8,ROUND(2*AVERAGE(C52,E52,G52,I52,K52,M52,C54,I54),0)/2,"--")</f>
        <v>--</v>
      </c>
      <c r="P52" s="145"/>
      <c r="Q52" s="145"/>
      <c r="R52" s="55"/>
      <c r="S52" s="182" t="str">
        <f>IF(ISNUMBER(O52),O52,"--")</f>
        <v>--</v>
      </c>
      <c r="T52" s="183"/>
      <c r="U52" s="183"/>
      <c r="V52" s="61"/>
      <c r="W52" s="176" t="str">
        <f>IF(ISNUMBER(O52),O52,"--")</f>
        <v>--</v>
      </c>
      <c r="X52" s="61"/>
      <c r="Y52" s="122" t="s">
        <v>63</v>
      </c>
      <c r="Z52" s="123">
        <v>0.5</v>
      </c>
      <c r="AA52" s="125" t="str">
        <f>IF(ISNUMBER(W52),IF(W52-4&lt;0,W52-4,0),"")</f>
        <v/>
      </c>
      <c r="AB52" s="126">
        <f>IF(W52&lt;4,1,0)</f>
        <v>0</v>
      </c>
      <c r="AC52" s="115">
        <f>IF(W52&lt;3,1,0)</f>
        <v>0</v>
      </c>
    </row>
    <row r="53" spans="1:29" s="108" customFormat="1" ht="3" customHeight="1" thickTop="1" thickBot="1" x14ac:dyDescent="0.3">
      <c r="A53" s="113"/>
      <c r="B53" s="32"/>
      <c r="C53" s="33"/>
      <c r="D53" s="34"/>
      <c r="E53" s="33"/>
      <c r="F53" s="34"/>
      <c r="G53" s="33"/>
      <c r="H53" s="32"/>
      <c r="I53" s="33"/>
      <c r="J53" s="35"/>
      <c r="K53" s="33"/>
      <c r="L53" s="33"/>
      <c r="M53" s="110"/>
      <c r="N53" s="35"/>
      <c r="O53" s="145"/>
      <c r="P53" s="145"/>
      <c r="Q53" s="145"/>
      <c r="R53" s="55"/>
      <c r="S53" s="183"/>
      <c r="T53" s="183"/>
      <c r="U53" s="183"/>
      <c r="V53" s="62"/>
      <c r="W53" s="177"/>
      <c r="X53" s="62"/>
      <c r="Y53" s="122"/>
      <c r="Z53" s="124"/>
      <c r="AA53" s="124"/>
      <c r="AB53" s="124"/>
      <c r="AC53" s="116"/>
    </row>
    <row r="54" spans="1:29" s="108" customFormat="1" ht="27" customHeight="1" thickTop="1" thickBot="1" x14ac:dyDescent="0.3">
      <c r="A54" s="60" t="s">
        <v>136</v>
      </c>
      <c r="B54" s="32"/>
      <c r="C54" s="117"/>
      <c r="D54" s="118"/>
      <c r="E54" s="118"/>
      <c r="F54" s="118"/>
      <c r="G54" s="119"/>
      <c r="H54" s="32"/>
      <c r="I54" s="117"/>
      <c r="J54" s="118"/>
      <c r="K54" s="118"/>
      <c r="L54" s="118"/>
      <c r="M54" s="119"/>
      <c r="N54" s="35"/>
      <c r="O54" s="145"/>
      <c r="P54" s="145"/>
      <c r="Q54" s="145"/>
      <c r="R54" s="55"/>
      <c r="S54" s="183"/>
      <c r="T54" s="183"/>
      <c r="U54" s="183"/>
      <c r="V54" s="61"/>
      <c r="W54" s="177"/>
      <c r="X54" s="61"/>
      <c r="Y54" s="122"/>
      <c r="Z54" s="124"/>
      <c r="AA54" s="124"/>
      <c r="AB54" s="124"/>
      <c r="AC54" s="116"/>
    </row>
    <row r="55" spans="1:29" s="108" customFormat="1" ht="2.25" customHeight="1" thickTop="1" thickBot="1" x14ac:dyDescent="0.3">
      <c r="A55" s="113"/>
      <c r="B55" s="32"/>
      <c r="C55" s="33"/>
      <c r="D55" s="34"/>
      <c r="E55" s="33"/>
      <c r="F55" s="34"/>
      <c r="G55" s="33"/>
      <c r="H55" s="32"/>
      <c r="I55" s="33"/>
      <c r="J55" s="35"/>
      <c r="K55" s="33"/>
      <c r="L55" s="33"/>
      <c r="M55" s="110"/>
      <c r="N55" s="35"/>
      <c r="O55" s="33"/>
      <c r="P55" s="33"/>
      <c r="Q55" s="110"/>
      <c r="R55" s="110"/>
      <c r="S55" s="110"/>
      <c r="T55" s="110"/>
      <c r="U55" s="110"/>
      <c r="V55" s="62"/>
      <c r="W55" s="64"/>
      <c r="X55" s="62"/>
      <c r="Y55" s="62"/>
      <c r="Z55" s="107"/>
      <c r="AA55" s="104"/>
      <c r="AB55" s="105"/>
    </row>
    <row r="56" spans="1:29" s="18" customFormat="1" ht="16.5" thickTop="1" thickBot="1" x14ac:dyDescent="0.3">
      <c r="A56" s="58" t="s">
        <v>137</v>
      </c>
      <c r="B56" s="32"/>
      <c r="C56" s="33"/>
      <c r="D56" s="34"/>
      <c r="E56" s="33"/>
      <c r="F56" s="34"/>
      <c r="G56" s="33"/>
      <c r="H56" s="32"/>
      <c r="I56" s="33"/>
      <c r="J56" s="35"/>
      <c r="K56" s="110"/>
      <c r="L56" s="110"/>
      <c r="M56" s="110"/>
      <c r="N56" s="35"/>
      <c r="O56" s="117"/>
      <c r="P56" s="120"/>
      <c r="Q56" s="121"/>
      <c r="R56" s="110"/>
      <c r="S56" s="179" t="str">
        <f>IF(ISNUMBER(O56),O56,"--")</f>
        <v>--</v>
      </c>
      <c r="T56" s="180"/>
      <c r="U56" s="181"/>
      <c r="V56" s="61"/>
      <c r="W56" s="178" t="str">
        <f>IF(ISNUMBER(S56),S56,"--")</f>
        <v>--</v>
      </c>
      <c r="X56" s="61"/>
      <c r="Y56" s="71" t="s">
        <v>19</v>
      </c>
      <c r="Z56" s="106">
        <v>0.25</v>
      </c>
      <c r="AA56" s="104" t="str">
        <f>IF(ISNUMBER(W56),IF(W56-4&lt;0,W56-4,0),"")</f>
        <v/>
      </c>
      <c r="AB56" s="105">
        <f>IF(W56&lt;4,1,0)</f>
        <v>0</v>
      </c>
      <c r="AC56" s="114">
        <f>IF(W56&lt;3,1,0)</f>
        <v>0</v>
      </c>
    </row>
    <row r="57" spans="1:29" s="108" customFormat="1" ht="3" customHeight="1" thickTop="1" thickBot="1" x14ac:dyDescent="0.3">
      <c r="A57" s="113"/>
      <c r="B57" s="32"/>
      <c r="C57" s="33"/>
      <c r="D57" s="34"/>
      <c r="E57" s="33"/>
      <c r="F57" s="34"/>
      <c r="G57" s="33"/>
      <c r="H57" s="32"/>
      <c r="I57" s="33"/>
      <c r="J57" s="35"/>
      <c r="K57" s="33"/>
      <c r="L57" s="33"/>
      <c r="M57" s="110"/>
      <c r="N57" s="35"/>
      <c r="O57" s="33"/>
      <c r="P57" s="33"/>
      <c r="Q57" s="110"/>
      <c r="R57" s="110"/>
      <c r="S57" s="110"/>
      <c r="T57" s="110"/>
      <c r="U57" s="110"/>
      <c r="V57" s="62"/>
      <c r="W57" s="64"/>
      <c r="X57" s="62"/>
      <c r="Y57" s="62"/>
      <c r="Z57" s="107"/>
      <c r="AA57" s="104"/>
      <c r="AB57" s="105"/>
    </row>
    <row r="58" spans="1:29" s="18" customFormat="1" ht="16.5" thickTop="1" thickBot="1" x14ac:dyDescent="0.3">
      <c r="A58" s="58" t="s">
        <v>138</v>
      </c>
      <c r="B58" s="32"/>
      <c r="C58" s="33"/>
      <c r="D58" s="34"/>
      <c r="E58" s="33"/>
      <c r="F58" s="34"/>
      <c r="G58" s="33"/>
      <c r="H58" s="32"/>
      <c r="I58" s="33"/>
      <c r="J58" s="35"/>
      <c r="K58" s="110"/>
      <c r="L58" s="110"/>
      <c r="M58" s="110"/>
      <c r="N58" s="35"/>
      <c r="O58" s="117"/>
      <c r="P58" s="120"/>
      <c r="Q58" s="121"/>
      <c r="R58" s="110"/>
      <c r="S58" s="179" t="str">
        <f>IF(ISNUMBER(O58),O58,"--")</f>
        <v>--</v>
      </c>
      <c r="T58" s="180"/>
      <c r="U58" s="181"/>
      <c r="V58" s="61"/>
      <c r="W58" s="178" t="str">
        <f>IF(ISNUMBER(S58),S58,"--")</f>
        <v>--</v>
      </c>
      <c r="X58" s="61"/>
      <c r="Y58" s="71" t="s">
        <v>19</v>
      </c>
      <c r="Z58" s="106">
        <v>0.25</v>
      </c>
      <c r="AA58" s="104" t="str">
        <f>IF(ISNUMBER(W58),IF(W58-4&lt;0,W58-4,0),"")</f>
        <v/>
      </c>
      <c r="AB58" s="105">
        <f>IF(W58&lt;4,1,0)</f>
        <v>0</v>
      </c>
      <c r="AC58" s="114">
        <f>IF(W58&lt;3,1,0)</f>
        <v>0</v>
      </c>
    </row>
    <row r="59" spans="1:29" s="108" customFormat="1" ht="3" customHeight="1" thickTop="1" x14ac:dyDescent="0.25">
      <c r="A59" s="27"/>
      <c r="B59" s="32"/>
      <c r="C59" s="33"/>
      <c r="D59" s="34"/>
      <c r="E59" s="33"/>
      <c r="F59" s="34"/>
      <c r="G59" s="33"/>
      <c r="H59" s="32"/>
      <c r="I59" s="33"/>
      <c r="J59" s="35"/>
      <c r="K59" s="110"/>
      <c r="L59" s="110"/>
      <c r="M59" s="110"/>
      <c r="N59" s="35"/>
      <c r="O59" s="110"/>
      <c r="P59" s="110"/>
      <c r="Q59" s="110"/>
      <c r="R59" s="110"/>
      <c r="S59" s="110"/>
      <c r="T59" s="110"/>
      <c r="U59" s="110"/>
      <c r="V59" s="62"/>
      <c r="W59" s="64"/>
      <c r="X59" s="111"/>
      <c r="Y59" s="111"/>
      <c r="Z59" s="39"/>
      <c r="AA59" s="39"/>
      <c r="AB59" s="39"/>
    </row>
    <row r="60" spans="1:29" s="108" customFormat="1" ht="5.0999999999999996" customHeight="1" x14ac:dyDescent="0.25">
      <c r="A60" s="27"/>
      <c r="B60" s="32"/>
      <c r="C60" s="33"/>
      <c r="D60" s="34"/>
      <c r="E60" s="33"/>
      <c r="F60" s="34"/>
      <c r="G60" s="33"/>
      <c r="H60" s="32"/>
      <c r="I60" s="33"/>
      <c r="J60" s="35"/>
      <c r="K60" s="110"/>
      <c r="L60" s="110"/>
      <c r="M60" s="110"/>
      <c r="N60" s="35"/>
      <c r="O60" s="110"/>
      <c r="P60" s="110"/>
      <c r="Q60" s="110"/>
      <c r="R60" s="64"/>
      <c r="S60" s="111"/>
      <c r="T60" s="111"/>
      <c r="U60" s="111"/>
      <c r="V60" s="64"/>
      <c r="W60" s="111"/>
      <c r="X60" s="111"/>
      <c r="Y60" s="70"/>
      <c r="Z60" s="39"/>
      <c r="AA60" s="39"/>
      <c r="AB60" s="39"/>
    </row>
    <row r="61" spans="1:29" s="18" customFormat="1" ht="15" x14ac:dyDescent="0.25">
      <c r="A61" s="27"/>
      <c r="B61" s="32"/>
      <c r="C61" s="146"/>
      <c r="D61" s="138"/>
      <c r="E61" s="138"/>
      <c r="F61" s="109"/>
      <c r="G61" s="109"/>
      <c r="H61" s="32"/>
      <c r="I61" s="110"/>
      <c r="J61" s="35"/>
      <c r="K61" s="110"/>
      <c r="L61" s="110"/>
      <c r="N61" s="47"/>
      <c r="O61" s="47"/>
      <c r="P61" s="47"/>
      <c r="Q61" s="47"/>
      <c r="R61" s="61"/>
      <c r="S61" s="74"/>
      <c r="T61" s="74"/>
      <c r="U61" s="74" t="s">
        <v>140</v>
      </c>
      <c r="V61" s="111"/>
      <c r="W61" s="111" t="str">
        <f>IF(COUNT(W52:W58)=3,ROUND(SUMPRODUCT(W52:W58,Z52:Z58),1),"--")</f>
        <v>--</v>
      </c>
      <c r="X61" s="111"/>
      <c r="Y61" s="70"/>
      <c r="Z61" s="39"/>
      <c r="AA61" s="39" t="b">
        <f>W61&gt;=4</f>
        <v>1</v>
      </c>
      <c r="AB61" s="48"/>
    </row>
    <row r="62" spans="1:29" s="108" customFormat="1" ht="4.9000000000000004" customHeight="1" x14ac:dyDescent="0.25">
      <c r="A62" s="27"/>
      <c r="B62" s="32"/>
      <c r="C62" s="33"/>
      <c r="D62" s="34"/>
      <c r="E62" s="33"/>
      <c r="F62" s="34"/>
      <c r="G62" s="33"/>
      <c r="H62" s="32"/>
      <c r="I62" s="33"/>
      <c r="J62" s="35"/>
      <c r="K62" s="110"/>
      <c r="L62" s="110"/>
      <c r="M62" s="18"/>
      <c r="N62" s="49"/>
      <c r="O62" s="47"/>
      <c r="P62" s="47"/>
      <c r="Q62" s="47"/>
      <c r="R62" s="75"/>
      <c r="S62" s="76"/>
      <c r="T62" s="76"/>
      <c r="U62" s="77"/>
      <c r="V62" s="64"/>
      <c r="W62" s="62"/>
      <c r="X62" s="62"/>
      <c r="Y62" s="70"/>
      <c r="Z62" s="39"/>
      <c r="AA62" s="39"/>
      <c r="AB62" s="39"/>
    </row>
    <row r="63" spans="1:29" s="18" customFormat="1" ht="15" x14ac:dyDescent="0.25">
      <c r="A63" s="184" t="s">
        <v>141</v>
      </c>
      <c r="B63" s="185"/>
      <c r="C63" s="178"/>
      <c r="D63" s="185"/>
      <c r="E63" s="178"/>
      <c r="F63" s="185"/>
      <c r="G63" s="178"/>
      <c r="H63" s="185"/>
      <c r="I63" s="178"/>
      <c r="J63" s="186"/>
      <c r="K63" s="178"/>
      <c r="L63" s="178"/>
      <c r="M63" s="187"/>
      <c r="N63" s="188"/>
      <c r="O63" s="188"/>
      <c r="P63" s="188"/>
      <c r="Q63" s="187"/>
      <c r="R63" s="61"/>
      <c r="S63" s="74"/>
      <c r="T63" s="74"/>
      <c r="U63" s="74" t="s">
        <v>142</v>
      </c>
      <c r="V63" s="111"/>
      <c r="W63" s="139" t="str">
        <f>IF(ISNUMBER(W61),Z63,"--")</f>
        <v>--</v>
      </c>
      <c r="X63" s="124"/>
      <c r="Y63" s="70"/>
      <c r="Z63" s="39">
        <f>SUM(AC52:AC58)</f>
        <v>0</v>
      </c>
      <c r="AA63" s="39" t="b">
        <f>Z63&lt;1</f>
        <v>1</v>
      </c>
      <c r="AB63" s="48"/>
    </row>
    <row r="64" spans="1:29" s="108" customFormat="1" ht="4.9000000000000004" customHeight="1" x14ac:dyDescent="0.25">
      <c r="A64" s="27"/>
      <c r="B64" s="32"/>
      <c r="C64" s="110"/>
      <c r="D64" s="32"/>
      <c r="E64" s="110"/>
      <c r="F64" s="32"/>
      <c r="G64" s="110"/>
      <c r="H64" s="32"/>
      <c r="I64" s="110"/>
      <c r="J64" s="35"/>
      <c r="K64" s="110"/>
      <c r="L64" s="110"/>
      <c r="M64" s="18"/>
      <c r="N64" s="49"/>
      <c r="O64" s="47"/>
      <c r="P64" s="47"/>
      <c r="Q64" s="47"/>
      <c r="R64" s="75"/>
      <c r="S64" s="76"/>
      <c r="T64" s="76"/>
      <c r="U64" s="77"/>
      <c r="V64" s="64"/>
      <c r="W64" s="62"/>
      <c r="X64" s="62"/>
      <c r="Y64" s="70"/>
      <c r="Z64" s="39"/>
      <c r="AA64" s="39"/>
      <c r="AB64" s="39"/>
    </row>
    <row r="65" spans="1:28" s="18" customFormat="1" ht="15" x14ac:dyDescent="0.25">
      <c r="A65" s="27"/>
      <c r="B65" s="32"/>
      <c r="C65" s="110"/>
      <c r="D65" s="32"/>
      <c r="E65" s="110"/>
      <c r="F65" s="32"/>
      <c r="G65" s="110"/>
      <c r="H65" s="32"/>
      <c r="I65" s="110"/>
      <c r="J65" s="35"/>
      <c r="K65" s="44"/>
      <c r="L65" s="110"/>
      <c r="N65" s="47"/>
      <c r="O65" s="47"/>
      <c r="P65" s="47"/>
      <c r="Q65" s="47"/>
      <c r="R65" s="61"/>
      <c r="S65" s="74"/>
      <c r="T65" s="74"/>
      <c r="U65" s="74" t="s">
        <v>84</v>
      </c>
      <c r="V65" s="111"/>
      <c r="W65" s="144" t="str">
        <f>IF(ISNUMBER(W61),Z65,"--")</f>
        <v>--</v>
      </c>
      <c r="X65" s="124"/>
      <c r="Y65" s="70"/>
      <c r="Z65" s="105">
        <f>SUM(AB52:AB58)</f>
        <v>0</v>
      </c>
      <c r="AA65" s="39" t="b">
        <f>Z65&lt;=1</f>
        <v>1</v>
      </c>
      <c r="AB65" s="48"/>
    </row>
    <row r="66" spans="1:28" s="18" customFormat="1" ht="5.0999999999999996" customHeight="1" x14ac:dyDescent="0.25">
      <c r="A66" s="27"/>
      <c r="B66" s="32"/>
      <c r="C66" s="110"/>
      <c r="D66" s="32"/>
      <c r="E66" s="110"/>
      <c r="F66" s="32"/>
      <c r="G66" s="110"/>
      <c r="H66" s="32"/>
      <c r="I66" s="110"/>
      <c r="J66" s="35"/>
      <c r="K66" s="110"/>
      <c r="L66" s="110"/>
      <c r="M66" s="110"/>
      <c r="N66" s="35"/>
      <c r="O66" s="110"/>
      <c r="P66" s="110"/>
      <c r="Q66" s="110"/>
      <c r="R66" s="64"/>
      <c r="S66" s="111"/>
      <c r="T66" s="111"/>
      <c r="U66" s="111"/>
      <c r="V66" s="64"/>
      <c r="W66" s="111"/>
      <c r="X66" s="111"/>
      <c r="Y66" s="70"/>
      <c r="Z66" s="39"/>
      <c r="AA66" s="48"/>
      <c r="AB66" s="48"/>
    </row>
    <row r="67" spans="1:28" s="18" customFormat="1" ht="42.75" customHeight="1" x14ac:dyDescent="0.25">
      <c r="A67" s="137"/>
      <c r="B67" s="138"/>
      <c r="C67" s="110"/>
      <c r="D67" s="32"/>
      <c r="E67" s="110"/>
      <c r="F67" s="32"/>
      <c r="G67" s="110"/>
      <c r="H67" s="32"/>
      <c r="I67" s="110"/>
      <c r="J67" s="35"/>
      <c r="K67" s="110"/>
      <c r="L67" s="110"/>
      <c r="M67" s="110"/>
      <c r="N67" s="35"/>
      <c r="P67" s="50"/>
      <c r="Q67" s="50"/>
      <c r="R67" s="78"/>
      <c r="S67" s="127" t="str">
        <f>IF(ISNUMBER(W61),IF(AND(AA61,AA63,AA65),"betrieblicher Teil bestanden","betrieblicher Teil nicht bestanden"),"unvollständige Angaben")</f>
        <v>unvollständige Angaben</v>
      </c>
      <c r="T67" s="127"/>
      <c r="U67" s="127"/>
      <c r="V67" s="127"/>
      <c r="W67" s="127"/>
      <c r="X67" s="127"/>
      <c r="Y67" s="78"/>
      <c r="Z67" s="51"/>
      <c r="AA67" s="51"/>
      <c r="AB67" s="52"/>
    </row>
    <row r="68" spans="1:28" ht="4.5" customHeight="1" x14ac:dyDescent="0.25">
      <c r="R68" s="152"/>
      <c r="S68" s="153"/>
      <c r="T68" s="153"/>
      <c r="U68" s="153"/>
      <c r="V68" s="153"/>
      <c r="W68" s="153"/>
      <c r="X68" s="153"/>
      <c r="Y68" s="153"/>
    </row>
    <row r="69" spans="1:28" ht="5.25" hidden="1" customHeight="1" x14ac:dyDescent="0.25">
      <c r="O69" s="151"/>
      <c r="P69" s="138"/>
      <c r="Q69" s="138"/>
    </row>
    <row r="70" spans="1:28" ht="32.25" customHeight="1" x14ac:dyDescent="0.25">
      <c r="A70" s="148" t="s">
        <v>144</v>
      </c>
      <c r="B70" s="149"/>
      <c r="C70" s="149"/>
      <c r="S70" s="150" t="str">
        <f>IF(COUNT(W52,W56,W58,W6,W8,W10,W12,W14,W16,W18)&lt;10,"unvollständige Angaben",IF(AND(AA25,AA27,AA29,AA61,AA63,AA65),"QV BESTANDEN","QV NICHT BESTANDEN"))</f>
        <v>unvollständige Angaben</v>
      </c>
      <c r="T70" s="150"/>
      <c r="U70" s="150"/>
      <c r="V70" s="150"/>
      <c r="W70" s="150"/>
      <c r="X70" s="150"/>
    </row>
    <row r="71" spans="1:28" ht="33.75" customHeight="1" x14ac:dyDescent="0.25">
      <c r="S71" s="147" t="str">
        <f>IF(COUNT(W25,W61)&lt;2,"  ",IF(AVERAGE(W25,W61)&gt;5.24,"Sie sind im Rang!","  "))</f>
        <v xml:space="preserve">  </v>
      </c>
      <c r="T71" s="147"/>
      <c r="U71" s="147"/>
      <c r="V71" s="147"/>
      <c r="W71" s="147"/>
      <c r="X71" s="147"/>
    </row>
  </sheetData>
  <sheetProtection algorithmName="SHA-512" hashValue="WDS4J8BzaoBdnY2dP7fn3pbW2Y+jEBBQnKKl/zwVqh0P9g1DiA9jDmhiTw4PnPd7EMV+X/iLWlf1DixE1Mc5mA==" saltValue="T/0xe7X7AiFEobRyaljllg==" spinCount="100000" sheet="1" selectLockedCells="1"/>
  <mergeCells count="52">
    <mergeCell ref="O14:Q14"/>
    <mergeCell ref="A2:Q2"/>
    <mergeCell ref="S2:Y2"/>
    <mergeCell ref="S71:X71"/>
    <mergeCell ref="A70:C70"/>
    <mergeCell ref="S70:X70"/>
    <mergeCell ref="O69:Q69"/>
    <mergeCell ref="R68:Y68"/>
    <mergeCell ref="A67:B67"/>
    <mergeCell ref="S67:X67"/>
    <mergeCell ref="W63:X63"/>
    <mergeCell ref="C3:E3"/>
    <mergeCell ref="G3:I3"/>
    <mergeCell ref="K3:M3"/>
    <mergeCell ref="A47:Q47"/>
    <mergeCell ref="C50:M50"/>
    <mergeCell ref="O50:Q50"/>
    <mergeCell ref="O52:Q54"/>
    <mergeCell ref="O58:Q58"/>
    <mergeCell ref="W65:X65"/>
    <mergeCell ref="S58:U58"/>
    <mergeCell ref="C61:E61"/>
    <mergeCell ref="O3:Q3"/>
    <mergeCell ref="S3:U3"/>
    <mergeCell ref="Z3:AB3"/>
    <mergeCell ref="O4:Q4"/>
    <mergeCell ref="O6:Q6"/>
    <mergeCell ref="O8:Q8"/>
    <mergeCell ref="O10:Q10"/>
    <mergeCell ref="AA14:AA15"/>
    <mergeCell ref="AB14:AB15"/>
    <mergeCell ref="Z16:Z17"/>
    <mergeCell ref="AA16:AA17"/>
    <mergeCell ref="AB16:AB17"/>
    <mergeCell ref="AA18:AA20"/>
    <mergeCell ref="AB18:AB20"/>
    <mergeCell ref="S31:X31"/>
    <mergeCell ref="S47:Y47"/>
    <mergeCell ref="S50:U50"/>
    <mergeCell ref="Z50:AB50"/>
    <mergeCell ref="Z18:Z20"/>
    <mergeCell ref="AC52:AC54"/>
    <mergeCell ref="C54:G54"/>
    <mergeCell ref="I54:M54"/>
    <mergeCell ref="O56:Q56"/>
    <mergeCell ref="S56:U56"/>
    <mergeCell ref="S52:U54"/>
    <mergeCell ref="W52:W54"/>
    <mergeCell ref="Y52:Y54"/>
    <mergeCell ref="Z52:Z54"/>
    <mergeCell ref="AA52:AA54"/>
    <mergeCell ref="AB52:AB54"/>
  </mergeCells>
  <conditionalFormatting sqref="S31">
    <cfRule type="containsText" dxfId="29" priority="39" operator="containsText" text="EFZ nicht bestanden">
      <formula>NOT(ISERROR(SEARCH("EFZ nicht bestanden",S31)))</formula>
    </cfRule>
    <cfRule type="containsText" dxfId="28" priority="40" operator="containsText" text="EFZ bestanden">
      <formula>NOT(ISERROR(SEARCH("EFZ bestanden",S31)))</formula>
    </cfRule>
  </conditionalFormatting>
  <conditionalFormatting sqref="AA14:AB20 AA6:AB9 AA11:AB12">
    <cfRule type="cellIs" dxfId="27" priority="38" operator="lessThan">
      <formula>0</formula>
    </cfRule>
  </conditionalFormatting>
  <conditionalFormatting sqref="W25:X25 W27:X27 W29:X29">
    <cfRule type="expression" dxfId="26" priority="41">
      <formula>AND(ISNUMBER($W25),NOT($AA25))</formula>
    </cfRule>
    <cfRule type="expression" dxfId="25" priority="42">
      <formula>AND(ISNUMBER($W25),$AA25)</formula>
    </cfRule>
  </conditionalFormatting>
  <conditionalFormatting sqref="AA10:AB10 AA13:AB13">
    <cfRule type="cellIs" dxfId="24" priority="37" operator="lessThan">
      <formula>0</formula>
    </cfRule>
  </conditionalFormatting>
  <conditionalFormatting sqref="S70">
    <cfRule type="containsText" dxfId="23" priority="27" operator="containsText" text="EFZ nicht bestanden">
      <formula>NOT(ISERROR(SEARCH("EFZ nicht bestanden",S70)))</formula>
    </cfRule>
    <cfRule type="containsText" dxfId="22" priority="28" operator="containsText" text="EFZ bestanden">
      <formula>NOT(ISERROR(SEARCH("EFZ bestanden",S70)))</formula>
    </cfRule>
  </conditionalFormatting>
  <conditionalFormatting sqref="S31:X31">
    <cfRule type="containsText" dxfId="21" priority="25" operator="containsText" text="SCHULE NICHT BESTANDEN">
      <formula>NOT(ISERROR(SEARCH("SCHULE NICHT BESTANDEN",S31)))</formula>
    </cfRule>
    <cfRule type="containsText" dxfId="20" priority="26" operator="containsText" text="SCHULE BESTANDEN">
      <formula>NOT(ISERROR(SEARCH("SCHULE BESTANDEN",S31)))</formula>
    </cfRule>
  </conditionalFormatting>
  <conditionalFormatting sqref="S70:X70">
    <cfRule type="containsText" dxfId="19" priority="20" operator="containsText" text="unvollständige Angaben">
      <formula>NOT(ISERROR(SEARCH("unvollständige Angaben",S70)))</formula>
    </cfRule>
    <cfRule type="containsText" dxfId="18" priority="21" operator="containsText" text="QV NICHT BESTANDEN">
      <formula>NOT(ISERROR(SEARCH("QV NICHT BESTANDEN",S70)))</formula>
    </cfRule>
    <cfRule type="containsText" dxfId="17" priority="23" operator="containsText" text="QV BESTANDEN">
      <formula>NOT(ISERROR(SEARCH("QV BESTANDEN",S70)))</formula>
    </cfRule>
  </conditionalFormatting>
  <conditionalFormatting sqref="AA52:AB52 AA57:AB57 AA55:AB55 AB58">
    <cfRule type="cellIs" dxfId="16" priority="17" operator="lessThan">
      <formula>0</formula>
    </cfRule>
  </conditionalFormatting>
  <conditionalFormatting sqref="AA56:AB56">
    <cfRule type="cellIs" dxfId="15" priority="16" operator="lessThan">
      <formula>0</formula>
    </cfRule>
  </conditionalFormatting>
  <conditionalFormatting sqref="S67">
    <cfRule type="containsText" dxfId="14" priority="12" operator="containsText" text="EFZ nicht bestanden">
      <formula>NOT(ISERROR(SEARCH("EFZ nicht bestanden",S67)))</formula>
    </cfRule>
    <cfRule type="containsText" dxfId="13" priority="13" operator="containsText" text="EFZ bestanden">
      <formula>NOT(ISERROR(SEARCH("EFZ bestanden",S67)))</formula>
    </cfRule>
  </conditionalFormatting>
  <conditionalFormatting sqref="W61:X61 W63 W65">
    <cfRule type="expression" dxfId="12" priority="14">
      <formula>AND(ISNUMBER($W61),NOT($AA61))</formula>
    </cfRule>
    <cfRule type="expression" dxfId="11" priority="15">
      <formula>AND(ISNUMBER($W61),$AA61)</formula>
    </cfRule>
  </conditionalFormatting>
  <conditionalFormatting sqref="AA58">
    <cfRule type="cellIs" dxfId="10" priority="11" operator="lessThan">
      <formula>0</formula>
    </cfRule>
  </conditionalFormatting>
  <conditionalFormatting sqref="S67:X67">
    <cfRule type="containsText" dxfId="9" priority="7" operator="containsText" text="betrieblicher Teil nicht bestanden">
      <formula>NOT(ISERROR(SEARCH("betrieblicher Teil nicht bestanden",S67)))</formula>
    </cfRule>
    <cfRule type="containsText" dxfId="8" priority="8" operator="containsText" text="betrieblicher Teil bestanden">
      <formula>NOT(ISERROR(SEARCH("betrieblicher Teil bestanden",S67)))</formula>
    </cfRule>
    <cfRule type="containsText" dxfId="7" priority="9" operator="containsText" text="BERUF NICHT BESTANDEN">
      <formula>NOT(ISERROR(SEARCH("BERUF NICHT BESTANDEN",S67)))</formula>
    </cfRule>
    <cfRule type="containsText" dxfId="6" priority="10" operator="containsText" text="BERUF BESTANDEN">
      <formula>NOT(ISERROR(SEARCH("BERUF BESTANDEN",S67)))</formula>
    </cfRule>
  </conditionalFormatting>
  <conditionalFormatting sqref="S71">
    <cfRule type="containsText" dxfId="5" priority="5" operator="containsText" text="EFZ nicht bestanden">
      <formula>NOT(ISERROR(SEARCH("EFZ nicht bestanden",S71)))</formula>
    </cfRule>
    <cfRule type="containsText" dxfId="4" priority="6" operator="containsText" text="EFZ bestanden">
      <formula>NOT(ISERROR(SEARCH("EFZ bestanden",S71)))</formula>
    </cfRule>
  </conditionalFormatting>
  <conditionalFormatting sqref="S71:X71">
    <cfRule type="containsText" dxfId="3" priority="2" operator="containsText" text="unvollständige Angaben">
      <formula>NOT(ISERROR(SEARCH("unvollständige Angaben",S71)))</formula>
    </cfRule>
    <cfRule type="containsText" dxfId="2" priority="3" operator="containsText" text="QV NICHT BESTANDEN">
      <formula>NOT(ISERROR(SEARCH("QV NICHT BESTANDEN",S71)))</formula>
    </cfRule>
    <cfRule type="containsText" dxfId="1" priority="4" operator="containsText" text="QV BESTANDEN">
      <formula>NOT(ISERROR(SEARCH("QV BESTANDEN",S71)))</formula>
    </cfRule>
    <cfRule type="containsText" dxfId="0" priority="1" operator="containsText" text="Sie sind im Rang!">
      <formula>NOT(ISERROR(SEARCH("Sie sind im Rang!",S71)))</formula>
    </cfRule>
  </conditionalFormatting>
  <dataValidations count="1">
    <dataValidation allowBlank="1" showInputMessage="1" showErrorMessage="1" errorTitle="Ungültige Note" error="Es können nur ganze oder halbe Noten von 1.0 bis 6.0 eingegeben werden." sqref="P20:Q20 O10:Q10 C10:I10 O14:Q14 R58"/>
  </dataValidations>
  <pageMargins left="0.70866141732283472" right="0.70866141732283472" top="0.78740157480314965" bottom="0.78740157480314965" header="0.31496062992125984" footer="0.31496062992125984"/>
  <pageSetup paperSize="9"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9"/>
  <sheetViews>
    <sheetView showGridLines="0" showRowColHeaders="0" zoomScale="70" zoomScaleNormal="70" workbookViewId="0">
      <selection activeCell="E10" sqref="E10"/>
    </sheetView>
  </sheetViews>
  <sheetFormatPr baseColWidth="10" defaultColWidth="11.42578125" defaultRowHeight="14.25" x14ac:dyDescent="0.2"/>
  <cols>
    <col min="1" max="1" width="17.42578125" style="3" customWidth="1"/>
    <col min="2" max="3" width="24" style="3" customWidth="1"/>
    <col min="4" max="4" width="16" style="3" customWidth="1"/>
    <col min="5" max="5" width="24.5703125" style="3" customWidth="1"/>
    <col min="6" max="6" width="30.42578125" style="3" customWidth="1"/>
    <col min="7" max="7" width="4.85546875" style="3" customWidth="1"/>
    <col min="8" max="8" width="18.42578125" style="3" customWidth="1"/>
    <col min="9" max="9" width="30.7109375" style="3" customWidth="1"/>
    <col min="10" max="10" width="25.42578125" style="3" customWidth="1"/>
    <col min="11" max="11" width="16.140625" style="3" customWidth="1"/>
    <col min="12" max="12" width="24.7109375" style="3" customWidth="1"/>
    <col min="13" max="13" width="34.28515625" style="3" customWidth="1"/>
    <col min="14" max="16384" width="11.42578125" style="3"/>
  </cols>
  <sheetData>
    <row r="1" spans="1:13" s="1" customFormat="1" ht="24.75" customHeight="1" x14ac:dyDescent="0.25">
      <c r="A1" s="80" t="s">
        <v>121</v>
      </c>
      <c r="F1" s="4"/>
      <c r="H1" s="80" t="s">
        <v>122</v>
      </c>
    </row>
    <row r="2" spans="1:13" s="95" customFormat="1" ht="64.5" customHeight="1" x14ac:dyDescent="0.25">
      <c r="A2" s="189" t="s">
        <v>119</v>
      </c>
      <c r="B2" s="189" t="s">
        <v>6</v>
      </c>
      <c r="C2" s="189" t="s">
        <v>29</v>
      </c>
      <c r="D2" s="189" t="s">
        <v>28</v>
      </c>
      <c r="E2" s="189" t="s">
        <v>30</v>
      </c>
      <c r="F2" s="189" t="s">
        <v>31</v>
      </c>
      <c r="H2" s="189" t="s">
        <v>120</v>
      </c>
      <c r="I2" s="189" t="s">
        <v>6</v>
      </c>
      <c r="J2" s="189" t="s">
        <v>29</v>
      </c>
      <c r="K2" s="189" t="s">
        <v>28</v>
      </c>
      <c r="L2" s="189" t="s">
        <v>30</v>
      </c>
      <c r="M2" s="189" t="s">
        <v>58</v>
      </c>
    </row>
    <row r="3" spans="1:13" ht="31.5" customHeight="1" x14ac:dyDescent="0.2">
      <c r="A3" s="92" t="s">
        <v>21</v>
      </c>
      <c r="B3" s="90" t="s">
        <v>22</v>
      </c>
      <c r="C3" s="154" t="s">
        <v>61</v>
      </c>
      <c r="D3" s="156">
        <v>1</v>
      </c>
      <c r="E3" s="154" t="s">
        <v>9</v>
      </c>
      <c r="F3" s="158" t="s">
        <v>63</v>
      </c>
      <c r="H3" s="159" t="s">
        <v>7</v>
      </c>
      <c r="I3" s="90" t="s">
        <v>8</v>
      </c>
      <c r="J3" s="90" t="s">
        <v>9</v>
      </c>
      <c r="K3" s="91">
        <v>0.5</v>
      </c>
      <c r="L3" s="160" t="s">
        <v>10</v>
      </c>
      <c r="M3" s="158" t="s">
        <v>11</v>
      </c>
    </row>
    <row r="4" spans="1:13" ht="70.5" customHeight="1" x14ac:dyDescent="0.2">
      <c r="A4" s="92" t="s">
        <v>23</v>
      </c>
      <c r="B4" s="90" t="s">
        <v>24</v>
      </c>
      <c r="C4" s="155"/>
      <c r="D4" s="157"/>
      <c r="E4" s="155"/>
      <c r="F4" s="158"/>
      <c r="H4" s="159"/>
      <c r="I4" s="90" t="s">
        <v>115</v>
      </c>
      <c r="J4" s="90" t="s">
        <v>9</v>
      </c>
      <c r="K4" s="91">
        <v>0.5</v>
      </c>
      <c r="L4" s="160"/>
      <c r="M4" s="158"/>
    </row>
    <row r="5" spans="1:13" ht="70.5" customHeight="1" x14ac:dyDescent="0.2">
      <c r="A5" s="190" t="s">
        <v>1</v>
      </c>
      <c r="B5" s="191" t="s">
        <v>14</v>
      </c>
      <c r="C5" s="191" t="s">
        <v>9</v>
      </c>
      <c r="D5" s="192" t="s">
        <v>59</v>
      </c>
      <c r="E5" s="193" t="s">
        <v>9</v>
      </c>
      <c r="F5" s="192" t="s">
        <v>19</v>
      </c>
      <c r="H5" s="196" t="s">
        <v>12</v>
      </c>
      <c r="I5" s="191" t="s">
        <v>8</v>
      </c>
      <c r="J5" s="191" t="s">
        <v>9</v>
      </c>
      <c r="K5" s="197">
        <v>0.5</v>
      </c>
      <c r="L5" s="198" t="s">
        <v>10</v>
      </c>
      <c r="M5" s="199" t="s">
        <v>11</v>
      </c>
    </row>
    <row r="6" spans="1:13" ht="71.25" customHeight="1" x14ac:dyDescent="0.2">
      <c r="A6" s="92" t="s">
        <v>2</v>
      </c>
      <c r="B6" s="90" t="s">
        <v>20</v>
      </c>
      <c r="C6" s="90"/>
      <c r="D6" s="93" t="s">
        <v>59</v>
      </c>
      <c r="E6" s="94" t="s">
        <v>9</v>
      </c>
      <c r="F6" s="93" t="s">
        <v>19</v>
      </c>
      <c r="H6" s="196"/>
      <c r="I6" s="191" t="s">
        <v>116</v>
      </c>
      <c r="J6" s="191" t="s">
        <v>9</v>
      </c>
      <c r="K6" s="197">
        <v>0.5</v>
      </c>
      <c r="L6" s="198"/>
      <c r="M6" s="199"/>
    </row>
    <row r="7" spans="1:13" s="5" customFormat="1" ht="36.75" customHeight="1" x14ac:dyDescent="0.25">
      <c r="A7" s="194" t="s">
        <v>27</v>
      </c>
      <c r="B7" s="195"/>
      <c r="C7" s="195"/>
      <c r="D7" s="195"/>
      <c r="E7" s="195"/>
      <c r="F7" s="195"/>
      <c r="H7" s="92" t="s">
        <v>13</v>
      </c>
      <c r="I7" s="90" t="s">
        <v>14</v>
      </c>
      <c r="J7" s="90" t="s">
        <v>9</v>
      </c>
      <c r="K7" s="93" t="s">
        <v>59</v>
      </c>
      <c r="L7" s="94" t="s">
        <v>9</v>
      </c>
      <c r="M7" s="93" t="s">
        <v>11</v>
      </c>
    </row>
    <row r="8" spans="1:13" s="1" customFormat="1" ht="45" customHeight="1" x14ac:dyDescent="0.25">
      <c r="A8" s="10"/>
      <c r="B8" s="10"/>
      <c r="C8" s="10"/>
      <c r="D8" s="10"/>
      <c r="E8" s="10"/>
      <c r="F8" s="10"/>
      <c r="H8" s="190" t="s">
        <v>15</v>
      </c>
      <c r="I8" s="191" t="s">
        <v>115</v>
      </c>
      <c r="J8" s="191" t="s">
        <v>9</v>
      </c>
      <c r="K8" s="192" t="s">
        <v>59</v>
      </c>
      <c r="L8" s="193" t="s">
        <v>9</v>
      </c>
      <c r="M8" s="192" t="s">
        <v>11</v>
      </c>
    </row>
    <row r="9" spans="1:13" s="2" customFormat="1" ht="45.75" customHeight="1" x14ac:dyDescent="0.25">
      <c r="A9" s="10"/>
      <c r="B9" s="10"/>
      <c r="C9" s="10"/>
      <c r="D9" s="10"/>
      <c r="E9" s="10"/>
      <c r="F9" s="10"/>
      <c r="H9" s="92" t="s">
        <v>16</v>
      </c>
      <c r="I9" s="90" t="s">
        <v>14</v>
      </c>
      <c r="J9" s="90" t="s">
        <v>9</v>
      </c>
      <c r="K9" s="93" t="s">
        <v>59</v>
      </c>
      <c r="L9" s="94" t="s">
        <v>9</v>
      </c>
      <c r="M9" s="93" t="s">
        <v>11</v>
      </c>
    </row>
    <row r="10" spans="1:13" ht="49.5" customHeight="1" x14ac:dyDescent="0.2">
      <c r="A10" s="10"/>
      <c r="B10" s="10"/>
      <c r="C10" s="10"/>
      <c r="D10" s="10"/>
      <c r="E10" s="10"/>
      <c r="F10" s="10"/>
      <c r="H10" s="190" t="s">
        <v>17</v>
      </c>
      <c r="I10" s="191" t="s">
        <v>116</v>
      </c>
      <c r="J10" s="191" t="s">
        <v>9</v>
      </c>
      <c r="K10" s="192" t="s">
        <v>59</v>
      </c>
      <c r="L10" s="193" t="s">
        <v>9</v>
      </c>
      <c r="M10" s="192" t="s">
        <v>11</v>
      </c>
    </row>
    <row r="11" spans="1:13" ht="45.75" customHeight="1" x14ac:dyDescent="0.2">
      <c r="A11" s="10"/>
      <c r="B11" s="10"/>
      <c r="C11" s="10"/>
      <c r="D11" s="10"/>
      <c r="E11" s="10"/>
      <c r="F11" s="10"/>
      <c r="H11" s="159" t="s">
        <v>5</v>
      </c>
      <c r="I11" s="90" t="s">
        <v>117</v>
      </c>
      <c r="J11" s="90" t="s">
        <v>9</v>
      </c>
      <c r="K11" s="91">
        <v>0.5</v>
      </c>
      <c r="L11" s="160" t="s">
        <v>10</v>
      </c>
      <c r="M11" s="158" t="s">
        <v>11</v>
      </c>
    </row>
    <row r="12" spans="1:13" ht="33.75" customHeight="1" x14ac:dyDescent="0.2">
      <c r="A12" s="10"/>
      <c r="B12" s="10"/>
      <c r="C12" s="10"/>
      <c r="D12" s="10"/>
      <c r="E12" s="10"/>
      <c r="F12" s="10"/>
      <c r="H12" s="159"/>
      <c r="I12" s="90" t="s">
        <v>18</v>
      </c>
      <c r="J12" s="90" t="s">
        <v>9</v>
      </c>
      <c r="K12" s="91">
        <v>0.5</v>
      </c>
      <c r="L12" s="160"/>
      <c r="M12" s="158"/>
    </row>
    <row r="13" spans="1:13" ht="25.5" customHeight="1" x14ac:dyDescent="0.2">
      <c r="A13" s="10"/>
      <c r="B13" s="10"/>
      <c r="C13" s="10"/>
      <c r="D13" s="10"/>
      <c r="E13" s="10"/>
      <c r="F13" s="10"/>
      <c r="H13" s="194" t="s">
        <v>26</v>
      </c>
      <c r="I13" s="195"/>
      <c r="J13" s="195"/>
      <c r="K13" s="195"/>
      <c r="L13" s="195"/>
      <c r="M13" s="195"/>
    </row>
    <row r="14" spans="1:13" ht="33.75" customHeight="1" x14ac:dyDescent="0.2">
      <c r="A14" s="10"/>
      <c r="B14" s="10"/>
      <c r="C14" s="10"/>
      <c r="D14" s="10"/>
      <c r="E14" s="10"/>
      <c r="F14" s="10"/>
      <c r="H14" s="200" t="s">
        <v>86</v>
      </c>
      <c r="I14" s="201"/>
      <c r="J14" s="201"/>
      <c r="K14" s="201"/>
      <c r="L14" s="201"/>
      <c r="M14" s="202"/>
    </row>
    <row r="15" spans="1:13" ht="35.25" customHeight="1" x14ac:dyDescent="0.2">
      <c r="A15" s="10"/>
      <c r="B15" s="10"/>
      <c r="C15" s="10"/>
      <c r="D15" s="10"/>
      <c r="E15" s="10"/>
      <c r="F15" s="10"/>
      <c r="H15" s="194" t="s">
        <v>25</v>
      </c>
      <c r="I15" s="195"/>
      <c r="J15" s="195"/>
      <c r="K15" s="195"/>
      <c r="L15" s="195"/>
      <c r="M15" s="195"/>
    </row>
    <row r="16" spans="1:13" ht="42" customHeight="1" x14ac:dyDescent="0.2">
      <c r="A16" s="10"/>
      <c r="B16" s="10"/>
      <c r="C16" s="10"/>
      <c r="D16" s="10"/>
      <c r="E16" s="10"/>
      <c r="F16" s="10"/>
      <c r="H16" s="10"/>
      <c r="I16" s="10"/>
      <c r="J16" s="10"/>
      <c r="K16" s="10"/>
      <c r="L16" s="10"/>
      <c r="M16" s="10"/>
    </row>
    <row r="17" ht="49.5" customHeight="1" x14ac:dyDescent="0.2"/>
    <row r="18" ht="54" customHeight="1" x14ac:dyDescent="0.2"/>
    <row r="19" ht="30" customHeight="1" x14ac:dyDescent="0.2"/>
    <row r="20" ht="24" customHeight="1" x14ac:dyDescent="0.2"/>
    <row r="21" ht="34.5" customHeight="1" x14ac:dyDescent="0.2"/>
    <row r="22" ht="33.75" customHeight="1" x14ac:dyDescent="0.2"/>
    <row r="29" ht="15.75" customHeight="1" x14ac:dyDescent="0.2"/>
  </sheetData>
  <sheetProtection algorithmName="SHA-512" hashValue="0am/iOE3giOLnADzy2qJOxmdlZIPIQGvWLTt2JDZaDDZjTPOc89VhBTVWJ63dginnHUANTz4EK7pwlH3mntzaQ==" saltValue="j0uHi6joO7hTNla4QvLX8g==" spinCount="100000" sheet="1" objects="1" scenarios="1" selectLockedCells="1" selectUnlockedCells="1"/>
  <mergeCells count="17">
    <mergeCell ref="H15:M15"/>
    <mergeCell ref="H11:H12"/>
    <mergeCell ref="L11:L12"/>
    <mergeCell ref="M11:M12"/>
    <mergeCell ref="H13:M13"/>
    <mergeCell ref="H14:M14"/>
    <mergeCell ref="H3:H4"/>
    <mergeCell ref="L3:L4"/>
    <mergeCell ref="M3:M4"/>
    <mergeCell ref="H5:H6"/>
    <mergeCell ref="L5:L6"/>
    <mergeCell ref="M5:M6"/>
    <mergeCell ref="C3:C4"/>
    <mergeCell ref="D3:D4"/>
    <mergeCell ref="E3:E4"/>
    <mergeCell ref="F3:F4"/>
    <mergeCell ref="A7:F7"/>
  </mergeCells>
  <pageMargins left="0.70866141732283472" right="0.70866141732283472" top="0.78740157480314965" bottom="0.78740157480314965" header="0.31496062992125984" footer="0.31496062992125984"/>
  <pageSetup paperSize="9" scale="68" orientation="portrait"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4"/>
  <sheetViews>
    <sheetView showGridLines="0" showRowColHeaders="0" zoomScale="140" zoomScaleNormal="140" workbookViewId="0">
      <selection activeCell="B9" sqref="B9:F9"/>
    </sheetView>
  </sheetViews>
  <sheetFormatPr baseColWidth="10" defaultRowHeight="15" x14ac:dyDescent="0.25"/>
  <cols>
    <col min="1" max="1" width="7.140625" customWidth="1"/>
    <col min="2" max="2" width="22.42578125" customWidth="1"/>
    <col min="3" max="3" width="26.28515625" customWidth="1"/>
    <col min="4" max="5" width="18" customWidth="1"/>
    <col min="6" max="6" width="57.5703125" customWidth="1"/>
  </cols>
  <sheetData>
    <row r="1" spans="1:6" ht="28.5" customHeight="1" x14ac:dyDescent="0.25">
      <c r="A1" s="164" t="s">
        <v>124</v>
      </c>
      <c r="B1" s="164"/>
      <c r="C1" s="164"/>
      <c r="D1" s="164"/>
      <c r="E1" s="164"/>
      <c r="F1" s="164"/>
    </row>
    <row r="2" spans="1:6" s="3" customFormat="1" ht="18.75" customHeight="1" x14ac:dyDescent="0.2">
      <c r="A2" s="203" t="s">
        <v>32</v>
      </c>
      <c r="B2" s="203"/>
      <c r="C2" s="203"/>
      <c r="D2" s="203"/>
      <c r="E2" s="203"/>
      <c r="F2" s="203"/>
    </row>
    <row r="3" spans="1:6" s="5" customFormat="1" ht="20.25" customHeight="1" x14ac:dyDescent="0.25">
      <c r="A3" s="6">
        <v>1</v>
      </c>
      <c r="B3" s="163" t="s">
        <v>37</v>
      </c>
      <c r="C3" s="163"/>
      <c r="D3" s="163"/>
      <c r="E3" s="163"/>
      <c r="F3" s="163"/>
    </row>
    <row r="4" spans="1:6" s="3" customFormat="1" ht="23.25" customHeight="1" x14ac:dyDescent="0.2">
      <c r="A4" s="6">
        <v>2</v>
      </c>
      <c r="B4" s="163" t="s">
        <v>38</v>
      </c>
      <c r="C4" s="163"/>
      <c r="D4" s="163"/>
      <c r="E4" s="163"/>
      <c r="F4" s="163"/>
    </row>
    <row r="5" spans="1:6" s="3" customFormat="1" ht="21" customHeight="1" x14ac:dyDescent="0.2">
      <c r="A5" s="6">
        <v>3</v>
      </c>
      <c r="B5" s="163" t="s">
        <v>39</v>
      </c>
      <c r="C5" s="163"/>
      <c r="D5" s="163"/>
      <c r="E5" s="163"/>
      <c r="F5" s="163"/>
    </row>
    <row r="6" spans="1:6" s="3" customFormat="1" ht="15" customHeight="1" x14ac:dyDescent="0.25">
      <c r="A6" s="7"/>
      <c r="B6" s="6"/>
      <c r="C6" s="6"/>
      <c r="D6" s="8"/>
      <c r="E6" s="7"/>
      <c r="F6" s="9"/>
    </row>
    <row r="7" spans="1:6" s="3" customFormat="1" ht="15" customHeight="1" x14ac:dyDescent="0.2">
      <c r="A7" s="203" t="s">
        <v>36</v>
      </c>
      <c r="B7" s="203"/>
      <c r="C7" s="203"/>
      <c r="D7" s="203"/>
      <c r="E7" s="203"/>
      <c r="F7" s="203"/>
    </row>
    <row r="8" spans="1:6" s="3" customFormat="1" ht="19.5" customHeight="1" x14ac:dyDescent="0.2">
      <c r="A8" s="6">
        <v>1</v>
      </c>
      <c r="B8" s="163" t="s">
        <v>33</v>
      </c>
      <c r="C8" s="163"/>
      <c r="D8" s="163"/>
      <c r="E8" s="163"/>
      <c r="F8" s="163"/>
    </row>
    <row r="9" spans="1:6" s="5" customFormat="1" ht="21" customHeight="1" x14ac:dyDescent="0.25">
      <c r="A9" s="6">
        <v>2</v>
      </c>
      <c r="B9" s="163" t="s">
        <v>34</v>
      </c>
      <c r="C9" s="163"/>
      <c r="D9" s="163"/>
      <c r="E9" s="163"/>
      <c r="F9" s="163"/>
    </row>
    <row r="10" spans="1:6" s="3" customFormat="1" ht="25.5" customHeight="1" x14ac:dyDescent="0.2">
      <c r="A10" s="6">
        <v>3</v>
      </c>
      <c r="B10" s="163" t="s">
        <v>35</v>
      </c>
      <c r="C10" s="163"/>
      <c r="D10" s="163"/>
      <c r="E10" s="163"/>
      <c r="F10" s="163"/>
    </row>
    <row r="11" spans="1:6" s="3" customFormat="1" ht="13.5" customHeight="1" x14ac:dyDescent="0.2">
      <c r="A11" s="6"/>
      <c r="B11" s="6"/>
      <c r="C11" s="11"/>
      <c r="D11" s="11"/>
      <c r="E11" s="11"/>
      <c r="F11" s="11"/>
    </row>
    <row r="12" spans="1:6" s="3" customFormat="1" ht="27.75" customHeight="1" x14ac:dyDescent="0.2">
      <c r="A12" s="203" t="s">
        <v>40</v>
      </c>
      <c r="B12" s="203"/>
      <c r="C12" s="203"/>
      <c r="D12" s="203"/>
      <c r="E12" s="203"/>
      <c r="F12" s="203"/>
    </row>
    <row r="13" spans="1:6" s="3" customFormat="1" ht="12" customHeight="1" x14ac:dyDescent="0.2">
      <c r="A13" s="6"/>
      <c r="B13" s="6"/>
      <c r="C13" s="11"/>
      <c r="D13" s="11"/>
      <c r="E13" s="11"/>
      <c r="F13" s="11"/>
    </row>
    <row r="14" spans="1:6" s="5" customFormat="1" ht="21" customHeight="1" x14ac:dyDescent="0.25">
      <c r="A14" s="161" t="s">
        <v>88</v>
      </c>
      <c r="B14" s="162"/>
      <c r="C14" s="162"/>
      <c r="D14" s="162"/>
      <c r="E14" s="162"/>
      <c r="F14" s="162"/>
    </row>
    <row r="15" spans="1:6" s="3" customFormat="1" ht="179.25" customHeight="1" x14ac:dyDescent="0.2">
      <c r="A15" s="161" t="s">
        <v>123</v>
      </c>
      <c r="B15" s="162"/>
      <c r="C15" s="162"/>
      <c r="D15" s="162"/>
      <c r="E15" s="162"/>
      <c r="F15" s="162"/>
    </row>
    <row r="16" spans="1:6" s="3" customFormat="1" ht="25.5" customHeight="1" x14ac:dyDescent="0.2">
      <c r="A16" s="162"/>
      <c r="B16" s="162"/>
      <c r="C16" s="162"/>
      <c r="D16" s="162"/>
      <c r="E16" s="162"/>
      <c r="F16" s="162"/>
    </row>
    <row r="17" spans="1:6" s="3" customFormat="1" ht="191.25" customHeight="1" x14ac:dyDescent="0.2">
      <c r="A17" s="162"/>
      <c r="B17" s="162"/>
      <c r="C17" s="162"/>
      <c r="D17" s="162"/>
      <c r="E17" s="162"/>
      <c r="F17" s="162"/>
    </row>
    <row r="18" spans="1:6" s="3" customFormat="1" ht="18.75" customHeight="1" x14ac:dyDescent="0.2">
      <c r="A18" s="162"/>
      <c r="B18" s="162"/>
      <c r="C18" s="162"/>
      <c r="D18" s="162"/>
      <c r="E18" s="162"/>
      <c r="F18" s="162"/>
    </row>
    <row r="19" spans="1:6" x14ac:dyDescent="0.25">
      <c r="A19" s="162"/>
      <c r="B19" s="162"/>
      <c r="C19" s="162"/>
      <c r="D19" s="162"/>
      <c r="E19" s="162"/>
      <c r="F19" s="162"/>
    </row>
    <row r="20" spans="1:6" x14ac:dyDescent="0.25">
      <c r="A20" s="162"/>
      <c r="B20" s="162"/>
      <c r="C20" s="162"/>
      <c r="D20" s="162"/>
      <c r="E20" s="162"/>
      <c r="F20" s="162"/>
    </row>
    <row r="21" spans="1:6" x14ac:dyDescent="0.25">
      <c r="A21" s="162"/>
      <c r="B21" s="162"/>
      <c r="C21" s="162"/>
      <c r="D21" s="162"/>
      <c r="E21" s="162"/>
      <c r="F21" s="162"/>
    </row>
    <row r="22" spans="1:6" x14ac:dyDescent="0.25">
      <c r="A22" s="162"/>
      <c r="B22" s="162"/>
      <c r="C22" s="162"/>
      <c r="D22" s="162"/>
      <c r="E22" s="162"/>
      <c r="F22" s="162"/>
    </row>
    <row r="23" spans="1:6" x14ac:dyDescent="0.25">
      <c r="A23" s="162"/>
      <c r="B23" s="162"/>
      <c r="C23" s="162"/>
      <c r="D23" s="162"/>
      <c r="E23" s="162"/>
      <c r="F23" s="162"/>
    </row>
    <row r="24" spans="1:6" x14ac:dyDescent="0.25">
      <c r="A24" s="162"/>
      <c r="B24" s="162"/>
      <c r="C24" s="162"/>
      <c r="D24" s="162"/>
      <c r="E24" s="162"/>
      <c r="F24" s="162"/>
    </row>
  </sheetData>
  <sheetProtection algorithmName="SHA-512" hashValue="KNxussg0JAlr3s/BGJ01PQyTxJD23MXHGtkc9YiJq9kQs62h1114fSlADLzBTZHtw8gazn1sIOjVNetsyeY4cA==" saltValue="9bzDWhQLWGmCcoJWcz9H2Q==" spinCount="100000" sheet="1" objects="1" scenarios="1" selectLockedCells="1" selectUnlockedCells="1"/>
  <mergeCells count="12">
    <mergeCell ref="A1:F1"/>
    <mergeCell ref="B8:F8"/>
    <mergeCell ref="B9:F9"/>
    <mergeCell ref="B3:F3"/>
    <mergeCell ref="B4:F4"/>
    <mergeCell ref="A14:F14"/>
    <mergeCell ref="A15:F24"/>
    <mergeCell ref="A2:F2"/>
    <mergeCell ref="B5:F5"/>
    <mergeCell ref="A7:F7"/>
    <mergeCell ref="B10:F10"/>
    <mergeCell ref="A12:F12"/>
  </mergeCells>
  <pageMargins left="0.70866141732283472" right="0.70866141732283472" top="0.78740157480314965" bottom="0.78740157480314965" header="0.31496062992125984" footer="0.31496062992125984"/>
  <pageSetup paperSize="9" scale="70" orientation="portrait" verticalDpi="0"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8"/>
  <sheetViews>
    <sheetView showGridLines="0" showRowColHeaders="0" zoomScale="115" zoomScaleNormal="115" workbookViewId="0">
      <selection activeCell="F9" sqref="F9"/>
    </sheetView>
  </sheetViews>
  <sheetFormatPr baseColWidth="10" defaultColWidth="11.42578125" defaultRowHeight="14.25" x14ac:dyDescent="0.2"/>
  <cols>
    <col min="1" max="1" width="23" style="12" customWidth="1"/>
    <col min="2" max="2" width="20" style="12" customWidth="1"/>
    <col min="3" max="3" width="27.140625" style="12" customWidth="1"/>
    <col min="4" max="4" width="91.42578125" style="14" customWidth="1"/>
    <col min="5" max="5" width="26.140625" style="12" customWidth="1"/>
    <col min="6" max="16384" width="11.42578125" style="12"/>
  </cols>
  <sheetData>
    <row r="1" spans="1:5" ht="21.75" customHeight="1" x14ac:dyDescent="0.2">
      <c r="A1" s="205" t="s">
        <v>111</v>
      </c>
      <c r="B1" s="206"/>
      <c r="C1" s="206"/>
      <c r="D1" s="207"/>
      <c r="E1" s="96"/>
    </row>
    <row r="2" spans="1:5" ht="4.5" customHeight="1" x14ac:dyDescent="0.2">
      <c r="A2" s="15"/>
      <c r="B2" s="15"/>
      <c r="C2" s="15"/>
      <c r="D2" s="16"/>
      <c r="E2" s="13"/>
    </row>
    <row r="3" spans="1:5" ht="23.25" customHeight="1" x14ac:dyDescent="0.2">
      <c r="A3" s="208" t="s">
        <v>41</v>
      </c>
      <c r="B3" s="209"/>
      <c r="C3" s="215" t="s">
        <v>42</v>
      </c>
      <c r="D3" s="216" t="s">
        <v>43</v>
      </c>
    </row>
    <row r="4" spans="1:5" s="3" customFormat="1" ht="32.25" customHeight="1" x14ac:dyDescent="0.2">
      <c r="A4" s="167" t="s">
        <v>7</v>
      </c>
      <c r="B4" s="97" t="s">
        <v>44</v>
      </c>
      <c r="C4" s="98" t="s">
        <v>45</v>
      </c>
      <c r="D4" s="99" t="s">
        <v>46</v>
      </c>
    </row>
    <row r="5" spans="1:5" s="3" customFormat="1" ht="33" customHeight="1" x14ac:dyDescent="0.2">
      <c r="A5" s="167"/>
      <c r="B5" s="97" t="s">
        <v>47</v>
      </c>
      <c r="C5" s="98" t="s">
        <v>48</v>
      </c>
      <c r="D5" s="99" t="s">
        <v>49</v>
      </c>
    </row>
    <row r="6" spans="1:5" s="3" customFormat="1" ht="32.25" customHeight="1" x14ac:dyDescent="0.2">
      <c r="A6" s="196" t="s">
        <v>114</v>
      </c>
      <c r="B6" s="210" t="s">
        <v>50</v>
      </c>
      <c r="C6" s="204" t="s">
        <v>51</v>
      </c>
      <c r="D6" s="211" t="s">
        <v>91</v>
      </c>
    </row>
    <row r="7" spans="1:5" s="3" customFormat="1" ht="34.5" customHeight="1" x14ac:dyDescent="0.2">
      <c r="A7" s="196"/>
      <c r="B7" s="210" t="s">
        <v>47</v>
      </c>
      <c r="C7" s="204" t="s">
        <v>48</v>
      </c>
      <c r="D7" s="211" t="s">
        <v>62</v>
      </c>
    </row>
    <row r="8" spans="1:5" s="3" customFormat="1" ht="47.25" customHeight="1" x14ac:dyDescent="0.2">
      <c r="A8" s="100" t="s">
        <v>52</v>
      </c>
      <c r="B8" s="97" t="s">
        <v>44</v>
      </c>
      <c r="C8" s="98" t="s">
        <v>56</v>
      </c>
      <c r="D8" s="99" t="s">
        <v>53</v>
      </c>
    </row>
    <row r="9" spans="1:5" s="3" customFormat="1" ht="89.25" customHeight="1" x14ac:dyDescent="0.2">
      <c r="A9" s="190" t="s">
        <v>16</v>
      </c>
      <c r="B9" s="210" t="s">
        <v>44</v>
      </c>
      <c r="C9" s="204" t="s">
        <v>57</v>
      </c>
      <c r="D9" s="212" t="s">
        <v>112</v>
      </c>
    </row>
    <row r="10" spans="1:5" s="3" customFormat="1" ht="41.25" customHeight="1" x14ac:dyDescent="0.2">
      <c r="A10" s="167" t="s">
        <v>54</v>
      </c>
      <c r="B10" s="97" t="s">
        <v>44</v>
      </c>
      <c r="C10" s="98" t="s">
        <v>45</v>
      </c>
      <c r="D10" s="99" t="s">
        <v>55</v>
      </c>
    </row>
    <row r="11" spans="1:5" s="3" customFormat="1" ht="42.75" customHeight="1" x14ac:dyDescent="0.2">
      <c r="A11" s="167"/>
      <c r="B11" s="97" t="s">
        <v>47</v>
      </c>
      <c r="C11" s="98" t="s">
        <v>64</v>
      </c>
      <c r="D11" s="99" t="s">
        <v>55</v>
      </c>
    </row>
    <row r="12" spans="1:5" ht="2.25" customHeight="1" x14ac:dyDescent="0.2"/>
    <row r="13" spans="1:5" ht="3.75" customHeight="1" x14ac:dyDescent="0.2">
      <c r="A13" s="165" t="s">
        <v>60</v>
      </c>
      <c r="B13" s="166"/>
      <c r="C13" s="166"/>
      <c r="D13" s="166"/>
    </row>
    <row r="14" spans="1:5" ht="16.5" customHeight="1" x14ac:dyDescent="0.2">
      <c r="A14" s="166"/>
      <c r="B14" s="166"/>
      <c r="C14" s="166"/>
      <c r="D14" s="166"/>
    </row>
    <row r="15" spans="1:5" ht="4.5" customHeight="1" x14ac:dyDescent="0.2"/>
    <row r="16" spans="1:5" ht="36" customHeight="1" x14ac:dyDescent="0.2">
      <c r="A16" s="200" t="s">
        <v>65</v>
      </c>
      <c r="B16" s="213"/>
      <c r="C16" s="213"/>
      <c r="D16" s="214"/>
    </row>
    <row r="18" spans="1:1" ht="16.5" x14ac:dyDescent="0.2">
      <c r="A18" s="12" t="s">
        <v>113</v>
      </c>
    </row>
  </sheetData>
  <sheetProtection algorithmName="SHA-512" hashValue="pjTLQEdxxrVaEqk+kgOSBD6dPSKhDyZYvdwnFwNEZt3QhW/vkSwcwkklLADo+Qm5uymJLzntk/KauyAxfJuO8g==" saltValue="GuxMS4m0HhrosFozGUGdhg==" spinCount="100000" sheet="1" objects="1" scenarios="1" selectLockedCells="1" selectUnlockedCells="1"/>
  <mergeCells count="7">
    <mergeCell ref="A13:D14"/>
    <mergeCell ref="A16:D16"/>
    <mergeCell ref="A1:D1"/>
    <mergeCell ref="A3:B3"/>
    <mergeCell ref="A4:A5"/>
    <mergeCell ref="A6:A7"/>
    <mergeCell ref="A10:A11"/>
  </mergeCells>
  <pageMargins left="0.70866141732283472" right="0.70866141732283472" top="0.78740157480314965" bottom="0.78740157480314965" header="0.31496062992125984" footer="0.31496062992125984"/>
  <pageSetup paperSize="9" scale="84" orientation="portrait"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showGridLines="0" showRowColHeaders="0" tabSelected="1" zoomScaleNormal="100" workbookViewId="0">
      <selection activeCell="R32" sqref="R32"/>
    </sheetView>
  </sheetViews>
  <sheetFormatPr baseColWidth="10" defaultRowHeight="15" x14ac:dyDescent="0.25"/>
  <cols>
    <col min="1" max="2" width="11.42578125" customWidth="1"/>
    <col min="8" max="8" width="13.28515625" customWidth="1"/>
    <col min="14" max="14" width="14.5703125" customWidth="1"/>
  </cols>
  <sheetData>
    <row r="1" spans="1:14" s="82" customFormat="1" ht="18" customHeight="1" x14ac:dyDescent="0.3">
      <c r="A1" s="101" t="s">
        <v>90</v>
      </c>
      <c r="B1" s="81"/>
      <c r="C1" s="81"/>
      <c r="D1" s="81"/>
      <c r="E1" s="81"/>
      <c r="F1" s="81"/>
      <c r="G1" s="81"/>
      <c r="H1" s="81"/>
      <c r="I1" s="81"/>
      <c r="J1" s="81"/>
      <c r="K1" s="81"/>
      <c r="L1" s="81"/>
      <c r="M1" s="81"/>
      <c r="N1" s="81"/>
    </row>
    <row r="3" spans="1:14" ht="14.25" customHeight="1" x14ac:dyDescent="0.25"/>
    <row r="4" spans="1:14" ht="13.5" customHeight="1" x14ac:dyDescent="0.25"/>
    <row r="21" spans="1:14" s="103" customFormat="1" ht="24" customHeight="1" x14ac:dyDescent="0.25">
      <c r="A21" s="101" t="s">
        <v>89</v>
      </c>
      <c r="B21" s="102"/>
      <c r="C21" s="102"/>
      <c r="D21" s="102"/>
      <c r="E21" s="102"/>
      <c r="F21" s="102"/>
      <c r="G21" s="102"/>
      <c r="H21" s="102"/>
      <c r="I21" s="102"/>
      <c r="J21" s="102"/>
      <c r="K21" s="102"/>
      <c r="L21" s="102"/>
      <c r="M21" s="102"/>
      <c r="N21" s="102"/>
    </row>
  </sheetData>
  <sheetProtection algorithmName="SHA-512" hashValue="K2kkf7vqSXz2ygiwbg3hhgGjxFpDPvxWThEqjkTiBTwgCGREP7ixlwzfypzf1bENP+D98K577cUPa6Yw0f3otA==" saltValue="jvyFo3aKT1mNjoFmMcQI1g==" spinCount="100000" sheet="1" objects="1" scenarios="1" selectLockedCells="1" selectUnlockedCells="1"/>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4</vt:i4>
      </vt:variant>
    </vt:vector>
  </HeadingPairs>
  <TitlesOfParts>
    <vt:vector size="10" baseType="lpstr">
      <vt:lpstr>Stundentafel</vt:lpstr>
      <vt:lpstr>Notenrechner</vt:lpstr>
      <vt:lpstr>Gewichtung und Rundung</vt:lpstr>
      <vt:lpstr>Bestehensnorm</vt:lpstr>
      <vt:lpstr>Art Dauer Hilfsmittel Prüfungen</vt:lpstr>
      <vt:lpstr>Übersicht</vt:lpstr>
      <vt:lpstr>'Art Dauer Hilfsmittel Prüfungen'!Druckbereich</vt:lpstr>
      <vt:lpstr>Bestehensnorm!Druckbereich</vt:lpstr>
      <vt:lpstr>'Gewichtung und Rundung'!Druckbereich</vt:lpstr>
      <vt:lpstr>Notenrechner!Druckbereich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Franceschini Alexander</dc:creator>
  <cp:lastModifiedBy>Franceschini Alexander</cp:lastModifiedBy>
  <cp:lastPrinted>2015-10-31T07:49:42Z</cp:lastPrinted>
  <dcterms:created xsi:type="dcterms:W3CDTF">2014-08-20T05:01:07Z</dcterms:created>
  <dcterms:modified xsi:type="dcterms:W3CDTF">2020-02-07T07:05:10Z</dcterms:modified>
</cp:coreProperties>
</file>